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orecard" sheetId="1" state="visible" r:id="rId3"/>
    <sheet name="Example" sheetId="2" state="visible" r:id="rId4"/>
    <sheet name="Guide" sheetId="3" state="visible" r:id="rId5"/>
    <sheet name="Products" sheetId="4" state="visible" r:id="rId6"/>
  </sheets>
  <definedNames>
    <definedName function="false" hidden="false" localSheetId="1" name="_xlnm.Print_Titles" vbProcedure="false">Example!$13:$13</definedName>
    <definedName function="false" hidden="false" localSheetId="0" name="_xlnm.Print_Titles" vbProcedure="false">Scorecard!$13:$13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M5" authorId="0">
      <text>
        <r>
          <rPr>
            <sz val="10"/>
            <rFont val="Arial"/>
            <family val="2"/>
          </rPr>
          <t xml:space="preserve">Weighted average of dimension scores. Dimensions with no scored measures are left out and the remaining weights rebalance.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M5" authorId="0">
      <text>
        <r>
          <rPr>
            <sz val="10"/>
            <rFont val="Arial"/>
            <family val="2"/>
          </rPr>
          <t xml:space="preserve">Weighted average of dimension scores. Dimensions with no scored measures are left out and the remaining weights rebalance.</t>
        </r>
      </text>
    </comment>
  </commentList>
</comments>
</file>

<file path=xl/sharedStrings.xml><?xml version="1.0" encoding="utf-8"?>
<sst xmlns="http://schemas.openxmlformats.org/spreadsheetml/2006/main" count="499" uniqueCount="255">
  <si>
    <t xml:space="preserve">Reimea pilot scorecard</t>
  </si>
  <si>
    <t xml:space="preserve">Agree baseline, target, owner and gates before the pilot starts. Yellow cells are inputs; everything else calculates.</t>
  </si>
  <si>
    <t xml:space="preserve">Summary</t>
  </si>
  <si>
    <t xml:space="preserve">Organisation</t>
  </si>
  <si>
    <t xml:space="preserve">Dimension</t>
  </si>
  <si>
    <t xml:space="preserve">Weight</t>
  </si>
  <si>
    <t xml:space="preserve">Score</t>
  </si>
  <si>
    <t xml:space="preserve">Has score</t>
  </si>
  <si>
    <t xml:space="preserve">Weighted</t>
  </si>
  <si>
    <t xml:space="preserve">Weighted score</t>
  </si>
  <si>
    <t xml:space="preserve">Gates failed</t>
  </si>
  <si>
    <t xml:space="preserve">Gates pending</t>
  </si>
  <si>
    <t xml:space="preserve">Pilot / workflow</t>
  </si>
  <si>
    <t xml:space="preserve">Value</t>
  </si>
  <si>
    <t xml:space="preserve">Reimea product</t>
  </si>
  <si>
    <t xml:space="preserve">Quality</t>
  </si>
  <si>
    <t xml:space="preserve">Pilot period</t>
  </si>
  <si>
    <t xml:space="preserve">Control &amp; safety</t>
  </si>
  <si>
    <t xml:space="preserve">Decision</t>
  </si>
  <si>
    <t xml:space="preserve">Sample size</t>
  </si>
  <si>
    <t xml:space="preserve">Adoption</t>
  </si>
  <si>
    <t xml:space="preserve">Decision owner</t>
  </si>
  <si>
    <t xml:space="preserve">Economics</t>
  </si>
  <si>
    <t xml:space="preserve">Review date</t>
  </si>
  <si>
    <t xml:space="preserve">Weights total</t>
  </si>
  <si>
    <t xml:space="preserve">Legend: yellow = input (blue text) · white = calculated. Progress = (result − baseline) ÷ (target − baseline), capped 0–100%. Gates must meet target.</t>
  </si>
  <si>
    <t xml:space="preserve">ID</t>
  </si>
  <si>
    <t xml:space="preserve">Measure</t>
  </si>
  <si>
    <t xml:space="preserve">Definition</t>
  </si>
  <si>
    <t xml:space="preserve">Unit</t>
  </si>
  <si>
    <t xml:space="preserve">Better</t>
  </si>
  <si>
    <t xml:space="preserve">Gate</t>
  </si>
  <si>
    <t xml:space="preserve">Baseline</t>
  </si>
  <si>
    <t xml:space="preserve">Target</t>
  </si>
  <si>
    <t xml:space="preserve">Result</t>
  </si>
  <si>
    <t xml:space="preserve">Progress</t>
  </si>
  <si>
    <t xml:space="preserve">Status</t>
  </si>
  <si>
    <t xml:space="preserve">Gate check</t>
  </si>
  <si>
    <t xml:space="preserve">Owner and evidence</t>
  </si>
  <si>
    <t xml:space="preserve">V1</t>
  </si>
  <si>
    <t xml:space="preserve">Handling time incl. review</t>
  </si>
  <si>
    <t xml:space="preserve">Median end-to-end minutes per item, including checking and corrections.</t>
  </si>
  <si>
    <t xml:space="preserve">min</t>
  </si>
  <si>
    <t xml:space="preserve">Lower</t>
  </si>
  <si>
    <t xml:space="preserve">V2</t>
  </si>
  <si>
    <t xml:space="preserve">Throughput per handler</t>
  </si>
  <si>
    <t xml:space="preserve">Items completed per handler-hour across the pilot period.</t>
  </si>
  <si>
    <t xml:space="preserve">items/hr</t>
  </si>
  <si>
    <t xml:space="preserve">Higher</t>
  </si>
  <si>
    <t xml:space="preserve">V3</t>
  </si>
  <si>
    <t xml:space="preserve">Staff time released</t>
  </si>
  <si>
    <t xml:space="preserve">Hours per week returned to the team, net of review time.</t>
  </si>
  <si>
    <t xml:space="preserve">hrs/wk</t>
  </si>
  <si>
    <t xml:space="preserve">V4</t>
  </si>
  <si>
    <t xml:space="preserve">Rework and repeat contact</t>
  </si>
  <si>
    <t xml:space="preserve">Share of items needing a second touch or a call back.</t>
  </si>
  <si>
    <t xml:space="preserve">%</t>
  </si>
  <si>
    <t xml:space="preserve">Q1</t>
  </si>
  <si>
    <t xml:space="preserve">Capture completeness</t>
  </si>
  <si>
    <t xml:space="preserve">Required fields present and correct at human review.</t>
  </si>
  <si>
    <t xml:space="preserve">Q2</t>
  </si>
  <si>
    <t xml:space="preserve">Draft correction rate</t>
  </si>
  <si>
    <t xml:space="preserve">AI drafts edited or rejected at review, with reasons recorded.</t>
  </si>
  <si>
    <t xml:space="preserve">Q3</t>
  </si>
  <si>
    <t xml:space="preserve">Right first time</t>
  </si>
  <si>
    <t xml:space="preserve">Items reaching the correct queue or destination first time.</t>
  </si>
  <si>
    <t xml:space="preserve">Q4</t>
  </si>
  <si>
    <t xml:space="preserve">Service-user satisfaction</t>
  </si>
  <si>
    <t xml:space="preserve">Survey score from callers, patients or customers.</t>
  </si>
  <si>
    <t xml:space="preserve">/10</t>
  </si>
  <si>
    <t xml:space="preserve">C1</t>
  </si>
  <si>
    <t xml:space="preserve">Actions attributable</t>
  </si>
  <si>
    <t xml:space="preserve">Agent actions with identity, model task, data used and approver on the record.</t>
  </si>
  <si>
    <t xml:space="preserve">Yes</t>
  </si>
  <si>
    <t xml:space="preserve">C2</t>
  </si>
  <si>
    <t xml:space="preserve">Approval before effect</t>
  </si>
  <si>
    <t xml:space="preserve">Actions that received the required named human approval before taking effect.</t>
  </si>
  <si>
    <t xml:space="preserve">C3</t>
  </si>
  <si>
    <t xml:space="preserve">Serious AI incidents</t>
  </si>
  <si>
    <t xml:space="preserve">High-severity incidents (data exposure, harm, cascading failure) in the period.</t>
  </si>
  <si>
    <t xml:space="preserve">count</t>
  </si>
  <si>
    <t xml:space="preserve">C4</t>
  </si>
  <si>
    <t xml:space="preserve">Evidence reconstruction</t>
  </si>
  <si>
    <t xml:space="preserve">Sampled cases fully reconstructable from the record by an independent reviewer.</t>
  </si>
  <si>
    <t xml:space="preserve">C5</t>
  </si>
  <si>
    <t xml:space="preserve">Knowledge currency</t>
  </si>
  <si>
    <t xml:space="preserve">Answers citing an approved, in-date source version.</t>
  </si>
  <si>
    <t xml:space="preserve">A1</t>
  </si>
  <si>
    <t xml:space="preserve">Active use</t>
  </si>
  <si>
    <t xml:space="preserve">Trained staff using the agent at least weekly.</t>
  </si>
  <si>
    <t xml:space="preserve">A2</t>
  </si>
  <si>
    <t xml:space="preserve">Staff confidence</t>
  </si>
  <si>
    <t xml:space="preserve">Survey score from the people reviewing agent output.</t>
  </si>
  <si>
    <t xml:space="preserve">A3</t>
  </si>
  <si>
    <t xml:space="preserve">Override reasons recorded</t>
  </si>
  <si>
    <t xml:space="preserve">Human overrides with a reason captured.</t>
  </si>
  <si>
    <t xml:space="preserve">E1</t>
  </si>
  <si>
    <t xml:space="preserve">Cost per item</t>
  </si>
  <si>
    <t xml:space="preserve">Fully loaded cost per completed item, including platform and review time.</t>
  </si>
  <si>
    <t xml:space="preserve">£</t>
  </si>
  <si>
    <t xml:space="preserve">E2</t>
  </si>
  <si>
    <t xml:space="preserve">Annualised net benefit</t>
  </si>
  <si>
    <t xml:space="preserve">Projected yearly saving minus running cost, at planned scale.</t>
  </si>
  <si>
    <t xml:space="preserve">£k</t>
  </si>
  <si>
    <t xml:space="preserve">E3</t>
  </si>
  <si>
    <t xml:space="preserve">Payback period</t>
  </si>
  <si>
    <t xml:space="preserve">Months to recover implementation and pilot cost.</t>
  </si>
  <si>
    <t xml:space="preserve">months</t>
  </si>
  <si>
    <t xml:space="preserve">Reimea pilot scorecard · illustrative example</t>
  </si>
  <si>
    <t xml:space="preserve">Illustrative figures only, showing how a completed scorecard reads. Not Reimea results or a forecast.</t>
  </si>
  <si>
    <t xml:space="preserve">Example Health Services</t>
  </si>
  <si>
    <t xml:space="preserve">Community nursing message capture</t>
  </si>
  <si>
    <t xml:space="preserve">Meridian Voice</t>
  </si>
  <si>
    <t xml:space="preserve">8 weeks</t>
  </si>
  <si>
    <t xml:space="preserve">1,200 calls</t>
  </si>
  <si>
    <t xml:space="preserve">Director of Operations</t>
  </si>
  <si>
    <t xml:space="preserve">Ops lead · weekly sample of 50</t>
  </si>
  <si>
    <t xml:space="preserve">Reimea pilot scorecard: guide</t>
  </si>
  <si>
    <t xml:space="preserve">Purpose</t>
  </si>
  <si>
    <t xml:space="preserve">Agree what success means before the pilot starts, then decide on evidence. Built around the reasons agent pilots fail: unclear value, weak risk controls and no record of who approved what.</t>
  </si>
  <si>
    <t xml:space="preserve">How to use</t>
  </si>
  <si>
    <t xml:space="preserve">1. Fill in the setup block. 2. Agree a baseline and target for every measure with the decision owner. 3. Record results at the end of the period. 4. Read the decision; do not adjust targets after the fact.</t>
  </si>
  <si>
    <t xml:space="preserve">Control gates</t>
  </si>
  <si>
    <t xml:space="preserve">C1, C2 and C3 are gates. A failed gate means stop or fix, whatever the overall score. Gate targets are pre-filled with the policy value.</t>
  </si>
  <si>
    <t xml:space="preserve">Scoring</t>
  </si>
  <si>
    <t xml:space="preserve">Each measure scores 0–100 by how far it moved from baseline to target. Dimension scores average their measures. The weighted score combines dimensions by the weights in the summary.</t>
  </si>
  <si>
    <t xml:space="preserve">Weights</t>
  </si>
  <si>
    <t xml:space="preserve">Default weights: Value 30%, Quality 25%, Control &amp; safety 25%, Adoption 10%, Economics 10%. Change them before the pilot, and record why.</t>
  </si>
  <si>
    <t xml:space="preserve">Fair comparison</t>
  </si>
  <si>
    <t xml:space="preserve">Use the same request types, sample size and period for baseline and pilot. Include checking and correction time in handling time. Record exclusions.</t>
  </si>
  <si>
    <t xml:space="preserve">Decision rules</t>
  </si>
  <si>
    <t xml:space="preserve">Go: scale</t>
  </si>
  <si>
    <t xml:space="preserve">All control gates pass and the weighted score is 75 or more.</t>
  </si>
  <si>
    <t xml:space="preserve">Extend</t>
  </si>
  <si>
    <t xml:space="preserve">All gates pass and the score is 50–74. Fix the weakest dimension and re-measure.</t>
  </si>
  <si>
    <t xml:space="preserve">Stop or fix</t>
  </si>
  <si>
    <t xml:space="preserve">Any control gate fails, or the score is below 50.</t>
  </si>
  <si>
    <t xml:space="preserve">Incomplete</t>
  </si>
  <si>
    <t xml:space="preserve">A gate has no result yet, or no measures have been scored.</t>
  </si>
  <si>
    <t xml:space="preserve">Disclaimer</t>
  </si>
  <si>
    <t xml:space="preserve">A planning template, not a statement of Reimea performance or a guaranteed outcome. The Example sheet uses illustrative figures.</t>
  </si>
  <si>
    <t xml:space="preserve">Contact</t>
  </si>
  <si>
    <t xml:space="preserve">info@reimea.com · www.reimea.com</t>
  </si>
  <si>
    <t xml:space="preserve">Product</t>
  </si>
  <si>
    <t xml:space="preserve">Family</t>
  </si>
  <si>
    <t xml:space="preserve">Suggested measure 1</t>
  </si>
  <si>
    <t xml:space="preserve">Suggested measure 2</t>
  </si>
  <si>
    <t xml:space="preserve">Suggested measure 3</t>
  </si>
  <si>
    <t xml:space="preserve">Suggested measure 4</t>
  </si>
  <si>
    <t xml:space="preserve">Agents &amp; operations</t>
  </si>
  <si>
    <t xml:space="preserve">Handling time including review</t>
  </si>
  <si>
    <t xml:space="preserve">Misrouted calls</t>
  </si>
  <si>
    <t xml:space="preserve">Meridian Listen</t>
  </si>
  <si>
    <t xml:space="preserve">Concerns surfaced per 100 conversations</t>
  </si>
  <si>
    <t xml:space="preserve">Unanswered questions resolved</t>
  </si>
  <si>
    <t xml:space="preserve">Signal accuracy on review</t>
  </si>
  <si>
    <t xml:space="preserve">Quality-review coverage</t>
  </si>
  <si>
    <t xml:space="preserve">Meridian Service Desk</t>
  </si>
  <si>
    <t xml:space="preserve">First-response time</t>
  </si>
  <si>
    <t xml:space="preserve">Resolution within target</t>
  </si>
  <si>
    <t xml:space="preserve">Suggestion acceptance rate</t>
  </si>
  <si>
    <t xml:space="preserve">Reassignment rate</t>
  </si>
  <si>
    <t xml:space="preserve">Meridian Knowledge</t>
  </si>
  <si>
    <t xml:space="preserve">Answers with valid citation</t>
  </si>
  <si>
    <t xml:space="preserve">No-answer rate</t>
  </si>
  <si>
    <t xml:space="preserve">Answer correction rate</t>
  </si>
  <si>
    <t xml:space="preserve">Time to find guidance</t>
  </si>
  <si>
    <t xml:space="preserve">Meridian Intelligence</t>
  </si>
  <si>
    <t xml:space="preserve">Report preparation time</t>
  </si>
  <si>
    <t xml:space="preserve">Forecast error vs baseline</t>
  </si>
  <si>
    <t xml:space="preserve">Data-quality issues caught</t>
  </si>
  <si>
    <t xml:space="preserve">Decisions with documented evidence</t>
  </si>
  <si>
    <t xml:space="preserve">Meridian Guardian</t>
  </si>
  <si>
    <t xml:space="preserve">Time to supervisor review</t>
  </si>
  <si>
    <t xml:space="preserve">Alerts with action taken</t>
  </si>
  <si>
    <t xml:space="preserve">Policy lookups per review</t>
  </si>
  <si>
    <t xml:space="preserve">Meridian Clinical Case Management</t>
  </si>
  <si>
    <t xml:space="preserve">Care coordination</t>
  </si>
  <si>
    <t xml:space="preserve">Episodes with named owner</t>
  </si>
  <si>
    <t xml:space="preserve">Follow-ups completed on time</t>
  </si>
  <si>
    <t xml:space="preserve">Documentation time per encounter</t>
  </si>
  <si>
    <t xml:space="preserve">Handoffs with full context</t>
  </si>
  <si>
    <t xml:space="preserve">Meridian AI Scribe</t>
  </si>
  <si>
    <t xml:space="preserve">Documentation time per consultation</t>
  </si>
  <si>
    <t xml:space="preserve">Fields corrected at review</t>
  </si>
  <si>
    <t xml:space="preserve">Notes saved same session</t>
  </si>
  <si>
    <t xml:space="preserve">Clinician satisfaction</t>
  </si>
  <si>
    <t xml:space="preserve">Meridian Virtual Receptionist</t>
  </si>
  <si>
    <t xml:space="preserve">Enquiries resolved without a call</t>
  </si>
  <si>
    <t xml:space="preserve">Request completeness</t>
  </si>
  <si>
    <t xml:space="preserve">Handoff rate</t>
  </si>
  <si>
    <t xml:space="preserve">Phone volume avoided</t>
  </si>
  <si>
    <t xml:space="preserve">Meridian Transitions</t>
  </si>
  <si>
    <t xml:space="preserve">Overdue coordination tasks</t>
  </si>
  <si>
    <t xml:space="preserve">Unassigned items</t>
  </si>
  <si>
    <t xml:space="preserve">Time from gap to action</t>
  </si>
  <si>
    <t xml:space="preserve">Handoffs closed on time</t>
  </si>
  <si>
    <t xml:space="preserve">Meridian Neighbourhood Capacity</t>
  </si>
  <si>
    <t xml:space="preserve">Teams over assumed capacity</t>
  </si>
  <si>
    <t xml:space="preserve">Unconfigured queues</t>
  </si>
  <si>
    <t xml:space="preserve">Rebalancing decisions made</t>
  </si>
  <si>
    <t xml:space="preserve">Overdue work trend</t>
  </si>
  <si>
    <t xml:space="preserve">Meridian Outcomes &amp; Prevention</t>
  </si>
  <si>
    <t xml:space="preserve">Referral completeness</t>
  </si>
  <si>
    <t xml:space="preserve">Time to booking</t>
  </si>
  <si>
    <t xml:space="preserve">Check-in participation</t>
  </si>
  <si>
    <t xml:space="preserve">Coordination tasks closed</t>
  </si>
  <si>
    <t xml:space="preserve">Meridian Care Pathways</t>
  </si>
  <si>
    <t xml:space="preserve">Milestones completed on time</t>
  </si>
  <si>
    <t xml:space="preserve">Pathways with named owner</t>
  </si>
  <si>
    <t xml:space="preserve">Overdue follow-ups</t>
  </si>
  <si>
    <t xml:space="preserve">Staff time per pathway</t>
  </si>
  <si>
    <t xml:space="preserve">Meridian Access &amp; Referrals</t>
  </si>
  <si>
    <t xml:space="preserve">Referral completeness at intake</t>
  </si>
  <si>
    <t xml:space="preserve">Time to review</t>
  </si>
  <si>
    <t xml:space="preserve">Overdue contacts</t>
  </si>
  <si>
    <t xml:space="preserve">Time to appointment offer</t>
  </si>
  <si>
    <t xml:space="preserve">Meridian Home</t>
  </si>
  <si>
    <t xml:space="preserve">Flags reviewed within target</t>
  </si>
  <si>
    <t xml:space="preserve">Check-ins with follow-up</t>
  </si>
  <si>
    <t xml:space="preserve">Missing-observation alerts</t>
  </si>
  <si>
    <t xml:space="preserve">Episodes closed by the team</t>
  </si>
  <si>
    <t xml:space="preserve">Meridian Crisis Text</t>
  </si>
  <si>
    <t xml:space="preserve">Clinical edition</t>
  </si>
  <si>
    <t xml:space="preserve">Time to first human response</t>
  </si>
  <si>
    <t xml:space="preserve">Handovers with full context</t>
  </si>
  <si>
    <t xml:space="preserve">Guardian cues reviewed</t>
  </si>
  <si>
    <t xml:space="preserve">Operator workload</t>
  </si>
  <si>
    <t xml:space="preserve">Meridian Clinical Symptom Checker</t>
  </si>
  <si>
    <t xml:space="preserve">Assessment capture time</t>
  </si>
  <si>
    <t xml:space="preserve">Information re-asked by clinicians</t>
  </si>
  <si>
    <t xml:space="preserve">Red-flag prompts reviewed</t>
  </si>
  <si>
    <t xml:space="preserve">Reviewer agreement</t>
  </si>
  <si>
    <t xml:space="preserve">Meridian Risk Guardian</t>
  </si>
  <si>
    <t xml:space="preserve">Review preparation time</t>
  </si>
  <si>
    <t xml:space="preserve">Evidence completeness</t>
  </si>
  <si>
    <t xml:space="preserve">Reviewer agreement with signals</t>
  </si>
  <si>
    <t xml:space="preserve">Follow-up actions recorded</t>
  </si>
  <si>
    <t xml:space="preserve">Meridian Wellness</t>
  </si>
  <si>
    <t xml:space="preserve">Sessions completed</t>
  </si>
  <si>
    <t xml:space="preserve">Urgent-help routes shown</t>
  </si>
  <si>
    <t xml:space="preserve">Model replies rejected by checks</t>
  </si>
  <si>
    <t xml:space="preserve">User-reported usefulness</t>
  </si>
  <si>
    <t xml:space="preserve">Reimea Exchange</t>
  </si>
  <si>
    <t xml:space="preserve">Records</t>
  </si>
  <si>
    <t xml:space="preserve">Sources available per view</t>
  </si>
  <si>
    <t xml:space="preserve">Uncertain matches reviewed</t>
  </si>
  <si>
    <t xml:space="preserve">Time to assemble context</t>
  </si>
  <si>
    <t xml:space="preserve">Clinician trust in the view</t>
  </si>
  <si>
    <t xml:space="preserve">Knowledge Control</t>
  </si>
  <si>
    <t xml:space="preserve">Governance</t>
  </si>
  <si>
    <t xml:space="preserve">Sources with named owner</t>
  </si>
  <si>
    <t xml:space="preserve">Content past review date</t>
  </si>
  <si>
    <t xml:space="preserve">Answers citing current version</t>
  </si>
  <si>
    <t xml:space="preserve">Time to publish a change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</si>
</sst>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%"/>
    <numFmt numFmtId="166" formatCode="0"/>
    <numFmt numFmtId="167" formatCode="General"/>
    <numFmt numFmtId="168" formatCode="0.0"/>
    <numFmt numFmtId="169" formatCode="#,##0.0##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B1120"/>
      <name val="Arial"/>
      <family val="0"/>
      <charset val="1"/>
    </font>
    <font>
      <sz val="10"/>
      <color rgb="FF5A6680"/>
      <name val="Arial"/>
      <family val="0"/>
      <charset val="1"/>
    </font>
    <font>
      <b val="true"/>
      <sz val="12"/>
      <color rgb="FF0B1120"/>
      <name val="Arial"/>
      <family val="0"/>
      <charset val="1"/>
    </font>
    <font>
      <b val="true"/>
      <sz val="10"/>
      <color rgb="FF5A668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color rgb="FF5A6680"/>
      <name val="Arial"/>
      <family val="0"/>
      <charset val="1"/>
    </font>
    <font>
      <b val="true"/>
      <sz val="10"/>
      <color rgb="FF141B2D"/>
      <name val="Arial"/>
      <family val="0"/>
      <charset val="1"/>
    </font>
    <font>
      <b val="true"/>
      <sz val="26"/>
      <color rgb="FF0B1120"/>
      <name val="Arial"/>
      <family val="0"/>
      <charset val="1"/>
    </font>
    <font>
      <b val="true"/>
      <sz val="14"/>
      <color rgb="FF141B2D"/>
      <name val="Arial"/>
      <family val="0"/>
      <charset val="1"/>
    </font>
    <font>
      <i val="true"/>
      <sz val="9"/>
      <color rgb="FF5A66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41B2D"/>
      <name val="Arial"/>
      <family val="0"/>
      <charset val="1"/>
    </font>
    <font>
      <sz val="10"/>
      <name val="Arial"/>
      <family val="2"/>
    </font>
    <font>
      <i val="true"/>
      <sz val="10"/>
      <color rgb="FF5A66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6C8"/>
        <bgColor rgb="FFFFF0CC"/>
      </patternFill>
    </fill>
    <fill>
      <patternFill patternType="solid">
        <fgColor rgb="FF0B1120"/>
        <bgColor rgb="FF141B2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EEA"/>
      </left>
      <right style="thin">
        <color rgb="FFD9DEEA"/>
      </right>
      <top style="thin">
        <color rgb="FFD9DEEA"/>
      </top>
      <bottom style="thin">
        <color rgb="FFD9DEE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0B7A55"/>
      </font>
      <fill>
        <patternFill>
          <bgColor rgb="FFD7F5E9"/>
        </patternFill>
      </fill>
    </dxf>
    <dxf>
      <font>
        <name val="Arial"/>
        <charset val="1"/>
        <family val="0"/>
        <b val="1"/>
        <color rgb="FF8A5A00"/>
      </font>
      <fill>
        <patternFill>
          <bgColor rgb="FFFFF0CC"/>
        </patternFill>
      </fill>
    </dxf>
    <dxf>
      <font>
        <name val="Arial"/>
        <charset val="1"/>
        <family val="0"/>
        <b val="1"/>
        <color rgb="FFB3263A"/>
      </font>
      <fill>
        <patternFill>
          <bgColor rgb="FFFFE0E4"/>
        </patternFill>
      </fill>
    </dxf>
    <dxf>
      <fill>
        <patternFill>
          <bgColor rgb="FFD7F5E9"/>
        </patternFill>
      </fill>
    </dxf>
    <dxf>
      <fill>
        <patternFill>
          <bgColor rgb="FFFFE0E4"/>
        </patternFill>
      </fill>
    </dxf>
    <dxf>
      <fill>
        <patternFill>
          <bgColor rgb="FFFFF0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00"/>
      <rgbColor rgb="FF800080"/>
      <rgbColor rgb="FF0B7A55"/>
      <rgbColor rgb="FFC0C0C0"/>
      <rgbColor rgb="FF808080"/>
      <rgbColor rgb="FF9999FF"/>
      <rgbColor rgb="FFB3263A"/>
      <rgbColor rgb="FFFFF6C8"/>
      <rgbColor rgb="FFD7F5E9"/>
      <rgbColor rgb="FF660066"/>
      <rgbColor rgb="FFFF8080"/>
      <rgbColor rgb="FF0066CC"/>
      <rgbColor rgb="FFD9DE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0CC"/>
      <rgbColor rgb="FF99CCFF"/>
      <rgbColor rgb="FFFF99CC"/>
      <rgbColor rgb="FFCC99FF"/>
      <rgbColor rgb="FFFFE0E4"/>
      <rgbColor rgb="FF3366FF"/>
      <rgbColor rgb="FF33CCCC"/>
      <rgbColor rgb="FF99CC00"/>
      <rgbColor rgb="FFFFCC00"/>
      <rgbColor rgb="FFFF9900"/>
      <rgbColor rgb="FFFF6600"/>
      <rgbColor rgb="FF5A6680"/>
      <rgbColor rgb="FF969696"/>
      <rgbColor rgb="FF003366"/>
      <rgbColor rgb="FF339966"/>
      <rgbColor rgb="FF0B1120"/>
      <rgbColor rgb="FF333300"/>
      <rgbColor rgb="FF993300"/>
      <rgbColor rgb="FF993366"/>
      <rgbColor rgb="FF333399"/>
      <rgbColor rgb="FF141B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13" topLeftCell="D14" activePane="bottomRight" state="frozen"/>
      <selection pane="topLeft" activeCell="A1" activeCellId="0" sqref="A1"/>
      <selection pane="topRight" activeCell="D1" activeCellId="0" sqref="D1"/>
      <selection pane="bottomLeft" activeCell="A14" activeCellId="0" sqref="A1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6"/>
    <col collapsed="false" customWidth="true" hidden="false" outlineLevel="0" max="3" min="3" style="0" width="28"/>
    <col collapsed="false" customWidth="true" hidden="false" outlineLevel="0" max="4" min="4" style="0" width="52"/>
    <col collapsed="false" customWidth="true" hidden="false" outlineLevel="0" max="6" min="5" style="0" width="9"/>
    <col collapsed="false" customWidth="true" hidden="false" outlineLevel="0" max="7" min="7" style="0" width="7"/>
    <col collapsed="false" customWidth="true" hidden="false" outlineLevel="0" max="10" min="8" style="0" width="11"/>
    <col collapsed="false" customWidth="true" hidden="false" outlineLevel="0" max="11" min="11" style="0" width="10"/>
    <col collapsed="false" customWidth="true" hidden="false" outlineLevel="0" max="12" min="12" style="0" width="9"/>
    <col collapsed="false" customWidth="true" hidden="false" outlineLevel="0" max="13" min="13" style="0" width="12"/>
    <col collapsed="false" customWidth="true" hidden="false" outlineLevel="0" max="14" min="14" style="0" width="11"/>
    <col collapsed="false" customWidth="true" hidden="false" outlineLevel="0" max="15" min="15" style="0" width="40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F3" s="3" t="s">
        <v>2</v>
      </c>
    </row>
    <row r="4" customFormat="false" ht="15" hidden="false" customHeight="false" outlineLevel="0" collapsed="false">
      <c r="A4" s="4" t="s">
        <v>3</v>
      </c>
      <c r="C4" s="5"/>
      <c r="D4" s="5"/>
      <c r="F4" s="6" t="s">
        <v>4</v>
      </c>
      <c r="G4" s="7"/>
      <c r="H4" s="6" t="s">
        <v>5</v>
      </c>
      <c r="I4" s="6" t="s">
        <v>6</v>
      </c>
      <c r="J4" s="6" t="s">
        <v>7</v>
      </c>
      <c r="K4" s="6" t="s">
        <v>8</v>
      </c>
      <c r="M4" s="8" t="s">
        <v>9</v>
      </c>
      <c r="N4" s="8" t="s">
        <v>10</v>
      </c>
      <c r="O4" s="8" t="s">
        <v>11</v>
      </c>
    </row>
    <row r="5" customFormat="false" ht="31.5" hidden="false" customHeight="false" outlineLevel="0" collapsed="false">
      <c r="A5" s="4" t="s">
        <v>12</v>
      </c>
      <c r="C5" s="5"/>
      <c r="D5" s="5"/>
      <c r="F5" s="9" t="s">
        <v>13</v>
      </c>
      <c r="G5" s="9"/>
      <c r="H5" s="10" t="n">
        <v>0.3</v>
      </c>
      <c r="I5" s="11" t="str">
        <f aca="false">IF(COUNT(L14:L17)=0,"",ROUND(AVERAGE(L14:L17),0))</f>
        <v/>
      </c>
      <c r="J5" s="12" t="n">
        <f aca="false">IF(I5="",0,1)</f>
        <v>0</v>
      </c>
      <c r="K5" s="13" t="n">
        <f aca="false">IF(I5="",0,H5*I5)</f>
        <v>0</v>
      </c>
      <c r="M5" s="14" t="str">
        <f aca="false">IF(SUMPRODUCT(H5:H9,J5:J9)=0,"",ROUND(SUM(K5:K9)/SUMPRODUCT(H5:H9,J5:J9),0))</f>
        <v/>
      </c>
      <c r="N5" s="15" t="n">
        <f aca="false">COUNTIF(N14:N32,"Fail")</f>
        <v>0</v>
      </c>
      <c r="O5" s="15" t="n">
        <f aca="false">COUNTIF(N14:N32,"Pending")</f>
        <v>3</v>
      </c>
    </row>
    <row r="6" customFormat="false" ht="15" hidden="false" customHeight="false" outlineLevel="0" collapsed="false">
      <c r="A6" s="4" t="s">
        <v>14</v>
      </c>
      <c r="C6" s="5"/>
      <c r="D6" s="5"/>
      <c r="F6" s="9" t="s">
        <v>15</v>
      </c>
      <c r="G6" s="9"/>
      <c r="H6" s="10" t="n">
        <v>0.25</v>
      </c>
      <c r="I6" s="11" t="str">
        <f aca="false">IF(COUNT(L18:L21)=0,"",ROUND(AVERAGE(L18:L21),0))</f>
        <v/>
      </c>
      <c r="J6" s="12" t="n">
        <f aca="false">IF(I6="",0,1)</f>
        <v>0</v>
      </c>
      <c r="K6" s="13" t="n">
        <f aca="false">IF(I6="",0,H6*I6)</f>
        <v>0</v>
      </c>
    </row>
    <row r="7" customFormat="false" ht="15" hidden="false" customHeight="false" outlineLevel="0" collapsed="false">
      <c r="A7" s="4" t="s">
        <v>16</v>
      </c>
      <c r="C7" s="5"/>
      <c r="D7" s="5"/>
      <c r="F7" s="9" t="s">
        <v>17</v>
      </c>
      <c r="G7" s="9"/>
      <c r="H7" s="10" t="n">
        <v>0.25</v>
      </c>
      <c r="I7" s="11" t="str">
        <f aca="false">IF(COUNT(L22:L26)=0,"",ROUND(AVERAGE(L22:L26),0))</f>
        <v/>
      </c>
      <c r="J7" s="12" t="n">
        <f aca="false">IF(I7="",0,1)</f>
        <v>0</v>
      </c>
      <c r="K7" s="13" t="n">
        <f aca="false">IF(I7="",0,H7*I7)</f>
        <v>0</v>
      </c>
      <c r="M7" s="8" t="s">
        <v>18</v>
      </c>
    </row>
    <row r="8" customFormat="false" ht="15" hidden="false" customHeight="false" outlineLevel="0" collapsed="false">
      <c r="A8" s="4" t="s">
        <v>19</v>
      </c>
      <c r="C8" s="5"/>
      <c r="D8" s="5"/>
      <c r="F8" s="9" t="s">
        <v>20</v>
      </c>
      <c r="G8" s="9"/>
      <c r="H8" s="10" t="n">
        <v>0.1</v>
      </c>
      <c r="I8" s="11" t="str">
        <f aca="false">IF(COUNT(L27:L29)=0,"",ROUND(AVERAGE(L27:L29),0))</f>
        <v/>
      </c>
      <c r="J8" s="12" t="n">
        <f aca="false">IF(I8="",0,1)</f>
        <v>0</v>
      </c>
      <c r="K8" s="13" t="n">
        <f aca="false">IF(I8="",0,H8*I8)</f>
        <v>0</v>
      </c>
      <c r="M8" s="16" t="str">
        <f aca="false">IF(N5&gt;0,"STOP OR FIX: a control gate failed",IF(OR(O5&gt;0,M5=""),"INCOMPLETE: gates or measures pending",IF(M5&gt;=75,"GO: scale",IF(M5&gt;=50,"EXTEND: fix the weakest dimension and re-measure","STOP"))))</f>
        <v>INCOMPLETE: gates or measures pending</v>
      </c>
      <c r="N8" s="16"/>
      <c r="O8" s="16"/>
    </row>
    <row r="9" customFormat="false" ht="15" hidden="false" customHeight="false" outlineLevel="0" collapsed="false">
      <c r="A9" s="4" t="s">
        <v>21</v>
      </c>
      <c r="C9" s="5"/>
      <c r="D9" s="5"/>
      <c r="F9" s="9" t="s">
        <v>22</v>
      </c>
      <c r="G9" s="9"/>
      <c r="H9" s="10" t="n">
        <v>0.1</v>
      </c>
      <c r="I9" s="11" t="str">
        <f aca="false">IF(COUNT(L30:L32)=0,"",ROUND(AVERAGE(L30:L32),0))</f>
        <v/>
      </c>
      <c r="J9" s="12" t="n">
        <f aca="false">IF(I9="",0,1)</f>
        <v>0</v>
      </c>
      <c r="K9" s="13" t="n">
        <f aca="false">IF(I9="",0,H9*I9)</f>
        <v>0</v>
      </c>
      <c r="M9" s="16"/>
      <c r="N9" s="16"/>
      <c r="O9" s="16"/>
    </row>
    <row r="10" customFormat="false" ht="15" hidden="false" customHeight="false" outlineLevel="0" collapsed="false">
      <c r="A10" s="4" t="s">
        <v>23</v>
      </c>
      <c r="C10" s="5"/>
      <c r="D10" s="5"/>
      <c r="F10" s="8" t="s">
        <v>24</v>
      </c>
      <c r="H10" s="17" t="n">
        <f aca="false">SUM(H5:H9)</f>
        <v>1</v>
      </c>
    </row>
    <row r="11" customFormat="false" ht="15" hidden="false" customHeight="false" outlineLevel="0" collapsed="false">
      <c r="A11" s="18" t="s">
        <v>25</v>
      </c>
    </row>
    <row r="13" customFormat="false" ht="21.75" hidden="false" customHeight="true" outlineLevel="0" collapsed="false">
      <c r="A13" s="19" t="s">
        <v>4</v>
      </c>
      <c r="B13" s="19" t="s">
        <v>26</v>
      </c>
      <c r="C13" s="19" t="s">
        <v>27</v>
      </c>
      <c r="D13" s="19" t="s">
        <v>28</v>
      </c>
      <c r="E13" s="19" t="s">
        <v>29</v>
      </c>
      <c r="F13" s="19" t="s">
        <v>30</v>
      </c>
      <c r="G13" s="19" t="s">
        <v>31</v>
      </c>
      <c r="H13" s="19" t="s">
        <v>32</v>
      </c>
      <c r="I13" s="19" t="s">
        <v>33</v>
      </c>
      <c r="J13" s="19" t="s">
        <v>34</v>
      </c>
      <c r="K13" s="19" t="s">
        <v>35</v>
      </c>
      <c r="L13" s="19" t="s">
        <v>6</v>
      </c>
      <c r="M13" s="19" t="s">
        <v>36</v>
      </c>
      <c r="N13" s="19" t="s">
        <v>37</v>
      </c>
      <c r="O13" s="19" t="s">
        <v>38</v>
      </c>
    </row>
    <row r="14" customFormat="false" ht="23.85" hidden="false" customHeight="false" outlineLevel="0" collapsed="false">
      <c r="A14" s="20" t="s">
        <v>13</v>
      </c>
      <c r="B14" s="21" t="s">
        <v>39</v>
      </c>
      <c r="C14" s="22" t="s">
        <v>40</v>
      </c>
      <c r="D14" s="21" t="s">
        <v>41</v>
      </c>
      <c r="E14" s="21" t="s">
        <v>42</v>
      </c>
      <c r="F14" s="21" t="s">
        <v>43</v>
      </c>
      <c r="G14" s="21"/>
      <c r="H14" s="23"/>
      <c r="I14" s="23"/>
      <c r="J14" s="23"/>
      <c r="K14" s="24" t="str">
        <f aca="false">IF(OR(H14="",I14="",J14=""),"",IF(I14=H14,IF(IF(F14="Higher",J14&gt;=I14,J14&lt;=I14),1,0),MAX(0,MIN(1,(J14-H14)/(I14-H14)))))</f>
        <v/>
      </c>
      <c r="L14" s="25" t="str">
        <f aca="false">IF(K14="","",ROUND(K14*100,0))</f>
        <v/>
      </c>
      <c r="M14" s="21" t="str">
        <f aca="false">IF(L14="","Not measured",IF(L14&gt;=100,"Met",IF(L14&gt;=50,"Progressing","Off track")))</f>
        <v>Not measured</v>
      </c>
      <c r="N14" s="21" t="str">
        <f aca="false">IF(G14&lt;&gt;"Yes","",IF(J14="","Pending",IF(IF(F14="Higher",J14&gt;=I14,J14&lt;=I14),"Pass","Fail")))</f>
        <v/>
      </c>
      <c r="O14" s="26"/>
    </row>
    <row r="15" customFormat="false" ht="15" hidden="false" customHeight="false" outlineLevel="0" collapsed="false">
      <c r="A15" s="20" t="s">
        <v>13</v>
      </c>
      <c r="B15" s="21" t="s">
        <v>44</v>
      </c>
      <c r="C15" s="22" t="s">
        <v>45</v>
      </c>
      <c r="D15" s="21" t="s">
        <v>46</v>
      </c>
      <c r="E15" s="21" t="s">
        <v>47</v>
      </c>
      <c r="F15" s="21" t="s">
        <v>48</v>
      </c>
      <c r="G15" s="21"/>
      <c r="H15" s="23"/>
      <c r="I15" s="23"/>
      <c r="J15" s="23"/>
      <c r="K15" s="24" t="str">
        <f aca="false">IF(OR(H15="",I15="",J15=""),"",IF(I15=H15,IF(IF(F15="Higher",J15&gt;=I15,J15&lt;=I15),1,0),MAX(0,MIN(1,(J15-H15)/(I15-H15)))))</f>
        <v/>
      </c>
      <c r="L15" s="25" t="str">
        <f aca="false">IF(K15="","",ROUND(K15*100,0))</f>
        <v/>
      </c>
      <c r="M15" s="21" t="str">
        <f aca="false">IF(L15="","Not measured",IF(L15&gt;=100,"Met",IF(L15&gt;=50,"Progressing","Off track")))</f>
        <v>Not measured</v>
      </c>
      <c r="N15" s="21" t="str">
        <f aca="false">IF(G15&lt;&gt;"Yes","",IF(J15="","Pending",IF(IF(F15="Higher",J15&gt;=I15,J15&lt;=I15),"Pass","Fail")))</f>
        <v/>
      </c>
      <c r="O15" s="26"/>
    </row>
    <row r="16" customFormat="false" ht="15" hidden="false" customHeight="false" outlineLevel="0" collapsed="false">
      <c r="A16" s="20" t="s">
        <v>13</v>
      </c>
      <c r="B16" s="21" t="s">
        <v>49</v>
      </c>
      <c r="C16" s="22" t="s">
        <v>50</v>
      </c>
      <c r="D16" s="21" t="s">
        <v>51</v>
      </c>
      <c r="E16" s="21" t="s">
        <v>52</v>
      </c>
      <c r="F16" s="21" t="s">
        <v>48</v>
      </c>
      <c r="G16" s="21"/>
      <c r="H16" s="23"/>
      <c r="I16" s="23"/>
      <c r="J16" s="23"/>
      <c r="K16" s="24" t="str">
        <f aca="false">IF(OR(H16="",I16="",J16=""),"",IF(I16=H16,IF(IF(F16="Higher",J16&gt;=I16,J16&lt;=I16),1,0),MAX(0,MIN(1,(J16-H16)/(I16-H16)))))</f>
        <v/>
      </c>
      <c r="L16" s="25" t="str">
        <f aca="false">IF(K16="","",ROUND(K16*100,0))</f>
        <v/>
      </c>
      <c r="M16" s="21" t="str">
        <f aca="false">IF(L16="","Not measured",IF(L16&gt;=100,"Met",IF(L16&gt;=50,"Progressing","Off track")))</f>
        <v>Not measured</v>
      </c>
      <c r="N16" s="21" t="str">
        <f aca="false">IF(G16&lt;&gt;"Yes","",IF(J16="","Pending",IF(IF(F16="Higher",J16&gt;=I16,J16&lt;=I16),"Pass","Fail")))</f>
        <v/>
      </c>
      <c r="O16" s="26"/>
    </row>
    <row r="17" customFormat="false" ht="15" hidden="false" customHeight="false" outlineLevel="0" collapsed="false">
      <c r="A17" s="20" t="s">
        <v>13</v>
      </c>
      <c r="B17" s="21" t="s">
        <v>53</v>
      </c>
      <c r="C17" s="22" t="s">
        <v>54</v>
      </c>
      <c r="D17" s="21" t="s">
        <v>55</v>
      </c>
      <c r="E17" s="21" t="s">
        <v>56</v>
      </c>
      <c r="F17" s="21" t="s">
        <v>43</v>
      </c>
      <c r="G17" s="21"/>
      <c r="H17" s="23"/>
      <c r="I17" s="23"/>
      <c r="J17" s="23"/>
      <c r="K17" s="24" t="str">
        <f aca="false">IF(OR(H17="",I17="",J17=""),"",IF(I17=H17,IF(IF(F17="Higher",J17&gt;=I17,J17&lt;=I17),1,0),MAX(0,MIN(1,(J17-H17)/(I17-H17)))))</f>
        <v/>
      </c>
      <c r="L17" s="25" t="str">
        <f aca="false">IF(K17="","",ROUND(K17*100,0))</f>
        <v/>
      </c>
      <c r="M17" s="21" t="str">
        <f aca="false">IF(L17="","Not measured",IF(L17&gt;=100,"Met",IF(L17&gt;=50,"Progressing","Off track")))</f>
        <v>Not measured</v>
      </c>
      <c r="N17" s="21" t="str">
        <f aca="false">IF(G17&lt;&gt;"Yes","",IF(J17="","Pending",IF(IF(F17="Higher",J17&gt;=I17,J17&lt;=I17),"Pass","Fail")))</f>
        <v/>
      </c>
      <c r="O17" s="26"/>
    </row>
    <row r="18" customFormat="false" ht="15" hidden="false" customHeight="false" outlineLevel="0" collapsed="false">
      <c r="A18" s="20" t="s">
        <v>15</v>
      </c>
      <c r="B18" s="21" t="s">
        <v>57</v>
      </c>
      <c r="C18" s="22" t="s">
        <v>58</v>
      </c>
      <c r="D18" s="21" t="s">
        <v>59</v>
      </c>
      <c r="E18" s="21" t="s">
        <v>56</v>
      </c>
      <c r="F18" s="21" t="s">
        <v>48</v>
      </c>
      <c r="G18" s="21"/>
      <c r="H18" s="23"/>
      <c r="I18" s="23"/>
      <c r="J18" s="23"/>
      <c r="K18" s="24" t="str">
        <f aca="false">IF(OR(H18="",I18="",J18=""),"",IF(I18=H18,IF(IF(F18="Higher",J18&gt;=I18,J18&lt;=I18),1,0),MAX(0,MIN(1,(J18-H18)/(I18-H18)))))</f>
        <v/>
      </c>
      <c r="L18" s="25" t="str">
        <f aca="false">IF(K18="","",ROUND(K18*100,0))</f>
        <v/>
      </c>
      <c r="M18" s="21" t="str">
        <f aca="false">IF(L18="","Not measured",IF(L18&gt;=100,"Met",IF(L18&gt;=50,"Progressing","Off track")))</f>
        <v>Not measured</v>
      </c>
      <c r="N18" s="21" t="str">
        <f aca="false">IF(G18&lt;&gt;"Yes","",IF(J18="","Pending",IF(IF(F18="Higher",J18&gt;=I18,J18&lt;=I18),"Pass","Fail")))</f>
        <v/>
      </c>
      <c r="O18" s="26"/>
    </row>
    <row r="19" customFormat="false" ht="15" hidden="false" customHeight="false" outlineLevel="0" collapsed="false">
      <c r="A19" s="20" t="s">
        <v>15</v>
      </c>
      <c r="B19" s="21" t="s">
        <v>60</v>
      </c>
      <c r="C19" s="22" t="s">
        <v>61</v>
      </c>
      <c r="D19" s="21" t="s">
        <v>62</v>
      </c>
      <c r="E19" s="21" t="s">
        <v>56</v>
      </c>
      <c r="F19" s="21" t="s">
        <v>43</v>
      </c>
      <c r="G19" s="21"/>
      <c r="H19" s="23"/>
      <c r="I19" s="23"/>
      <c r="J19" s="23"/>
      <c r="K19" s="24" t="str">
        <f aca="false">IF(OR(H19="",I19="",J19=""),"",IF(I19=H19,IF(IF(F19="Higher",J19&gt;=I19,J19&lt;=I19),1,0),MAX(0,MIN(1,(J19-H19)/(I19-H19)))))</f>
        <v/>
      </c>
      <c r="L19" s="25" t="str">
        <f aca="false">IF(K19="","",ROUND(K19*100,0))</f>
        <v/>
      </c>
      <c r="M19" s="21" t="str">
        <f aca="false">IF(L19="","Not measured",IF(L19&gt;=100,"Met",IF(L19&gt;=50,"Progressing","Off track")))</f>
        <v>Not measured</v>
      </c>
      <c r="N19" s="21" t="str">
        <f aca="false">IF(G19&lt;&gt;"Yes","",IF(J19="","Pending",IF(IF(F19="Higher",J19&gt;=I19,J19&lt;=I19),"Pass","Fail")))</f>
        <v/>
      </c>
      <c r="O19" s="26"/>
    </row>
    <row r="20" customFormat="false" ht="15" hidden="false" customHeight="false" outlineLevel="0" collapsed="false">
      <c r="A20" s="20" t="s">
        <v>15</v>
      </c>
      <c r="B20" s="21" t="s">
        <v>63</v>
      </c>
      <c r="C20" s="22" t="s">
        <v>64</v>
      </c>
      <c r="D20" s="21" t="s">
        <v>65</v>
      </c>
      <c r="E20" s="21" t="s">
        <v>56</v>
      </c>
      <c r="F20" s="21" t="s">
        <v>48</v>
      </c>
      <c r="G20" s="21"/>
      <c r="H20" s="23"/>
      <c r="I20" s="23"/>
      <c r="J20" s="23"/>
      <c r="K20" s="24" t="str">
        <f aca="false">IF(OR(H20="",I20="",J20=""),"",IF(I20=H20,IF(IF(F20="Higher",J20&gt;=I20,J20&lt;=I20),1,0),MAX(0,MIN(1,(J20-H20)/(I20-H20)))))</f>
        <v/>
      </c>
      <c r="L20" s="25" t="str">
        <f aca="false">IF(K20="","",ROUND(K20*100,0))</f>
        <v/>
      </c>
      <c r="M20" s="21" t="str">
        <f aca="false">IF(L20="","Not measured",IF(L20&gt;=100,"Met",IF(L20&gt;=50,"Progressing","Off track")))</f>
        <v>Not measured</v>
      </c>
      <c r="N20" s="21" t="str">
        <f aca="false">IF(G20&lt;&gt;"Yes","",IF(J20="","Pending",IF(IF(F20="Higher",J20&gt;=I20,J20&lt;=I20),"Pass","Fail")))</f>
        <v/>
      </c>
      <c r="O20" s="26"/>
    </row>
    <row r="21" customFormat="false" ht="15" hidden="false" customHeight="false" outlineLevel="0" collapsed="false">
      <c r="A21" s="20" t="s">
        <v>15</v>
      </c>
      <c r="B21" s="21" t="s">
        <v>66</v>
      </c>
      <c r="C21" s="22" t="s">
        <v>67</v>
      </c>
      <c r="D21" s="21" t="s">
        <v>68</v>
      </c>
      <c r="E21" s="21" t="s">
        <v>69</v>
      </c>
      <c r="F21" s="21" t="s">
        <v>48</v>
      </c>
      <c r="G21" s="21"/>
      <c r="H21" s="23"/>
      <c r="I21" s="23"/>
      <c r="J21" s="23"/>
      <c r="K21" s="24" t="str">
        <f aca="false">IF(OR(H21="",I21="",J21=""),"",IF(I21=H21,IF(IF(F21="Higher",J21&gt;=I21,J21&lt;=I21),1,0),MAX(0,MIN(1,(J21-H21)/(I21-H21)))))</f>
        <v/>
      </c>
      <c r="L21" s="25" t="str">
        <f aca="false">IF(K21="","",ROUND(K21*100,0))</f>
        <v/>
      </c>
      <c r="M21" s="21" t="str">
        <f aca="false">IF(L21="","Not measured",IF(L21&gt;=100,"Met",IF(L21&gt;=50,"Progressing","Off track")))</f>
        <v>Not measured</v>
      </c>
      <c r="N21" s="21" t="str">
        <f aca="false">IF(G21&lt;&gt;"Yes","",IF(J21="","Pending",IF(IF(F21="Higher",J21&gt;=I21,J21&lt;=I21),"Pass","Fail")))</f>
        <v/>
      </c>
      <c r="O21" s="26"/>
    </row>
    <row r="22" customFormat="false" ht="23.85" hidden="false" customHeight="false" outlineLevel="0" collapsed="false">
      <c r="A22" s="20" t="s">
        <v>17</v>
      </c>
      <c r="B22" s="21" t="s">
        <v>70</v>
      </c>
      <c r="C22" s="22" t="s">
        <v>71</v>
      </c>
      <c r="D22" s="21" t="s">
        <v>72</v>
      </c>
      <c r="E22" s="21" t="s">
        <v>56</v>
      </c>
      <c r="F22" s="21" t="s">
        <v>48</v>
      </c>
      <c r="G22" s="21" t="s">
        <v>73</v>
      </c>
      <c r="H22" s="23"/>
      <c r="I22" s="23" t="n">
        <v>100</v>
      </c>
      <c r="J22" s="23"/>
      <c r="K22" s="24" t="str">
        <f aca="false">IF(OR(H22="",I22="",J22=""),"",IF(I22=H22,IF(IF(F22="Higher",J22&gt;=I22,J22&lt;=I22),1,0),MAX(0,MIN(1,(J22-H22)/(I22-H22)))))</f>
        <v/>
      </c>
      <c r="L22" s="25" t="str">
        <f aca="false">IF(K22="","",ROUND(K22*100,0))</f>
        <v/>
      </c>
      <c r="M22" s="21" t="str">
        <f aca="false">IF(L22="","Not measured",IF(L22&gt;=100,"Met",IF(L22&gt;=50,"Progressing","Off track")))</f>
        <v>Not measured</v>
      </c>
      <c r="N22" s="21" t="str">
        <f aca="false">IF(G22&lt;&gt;"Yes","",IF(J22="","Pending",IF(IF(F22="Higher",J22&gt;=I22,J22&lt;=I22),"Pass","Fail")))</f>
        <v>Pending</v>
      </c>
      <c r="O22" s="26"/>
    </row>
    <row r="23" customFormat="false" ht="23.85" hidden="false" customHeight="false" outlineLevel="0" collapsed="false">
      <c r="A23" s="20" t="s">
        <v>17</v>
      </c>
      <c r="B23" s="21" t="s">
        <v>74</v>
      </c>
      <c r="C23" s="22" t="s">
        <v>75</v>
      </c>
      <c r="D23" s="21" t="s">
        <v>76</v>
      </c>
      <c r="E23" s="21" t="s">
        <v>56</v>
      </c>
      <c r="F23" s="21" t="s">
        <v>48</v>
      </c>
      <c r="G23" s="21" t="s">
        <v>73</v>
      </c>
      <c r="H23" s="23"/>
      <c r="I23" s="23" t="n">
        <v>100</v>
      </c>
      <c r="J23" s="23"/>
      <c r="K23" s="24" t="str">
        <f aca="false">IF(OR(H23="",I23="",J23=""),"",IF(I23=H23,IF(IF(F23="Higher",J23&gt;=I23,J23&lt;=I23),1,0),MAX(0,MIN(1,(J23-H23)/(I23-H23)))))</f>
        <v/>
      </c>
      <c r="L23" s="25" t="str">
        <f aca="false">IF(K23="","",ROUND(K23*100,0))</f>
        <v/>
      </c>
      <c r="M23" s="21" t="str">
        <f aca="false">IF(L23="","Not measured",IF(L23&gt;=100,"Met",IF(L23&gt;=50,"Progressing","Off track")))</f>
        <v>Not measured</v>
      </c>
      <c r="N23" s="21" t="str">
        <f aca="false">IF(G23&lt;&gt;"Yes","",IF(J23="","Pending",IF(IF(F23="Higher",J23&gt;=I23,J23&lt;=I23),"Pass","Fail")))</f>
        <v>Pending</v>
      </c>
      <c r="O23" s="26"/>
    </row>
    <row r="24" customFormat="false" ht="23.85" hidden="false" customHeight="false" outlineLevel="0" collapsed="false">
      <c r="A24" s="20" t="s">
        <v>17</v>
      </c>
      <c r="B24" s="21" t="s">
        <v>77</v>
      </c>
      <c r="C24" s="22" t="s">
        <v>78</v>
      </c>
      <c r="D24" s="21" t="s">
        <v>79</v>
      </c>
      <c r="E24" s="21" t="s">
        <v>80</v>
      </c>
      <c r="F24" s="21" t="s">
        <v>43</v>
      </c>
      <c r="G24" s="21" t="s">
        <v>73</v>
      </c>
      <c r="H24" s="23"/>
      <c r="I24" s="23" t="n">
        <v>0</v>
      </c>
      <c r="J24" s="23"/>
      <c r="K24" s="24" t="str">
        <f aca="false">IF(OR(H24="",I24="",J24=""),"",IF(I24=H24,IF(IF(F24="Higher",J24&gt;=I24,J24&lt;=I24),1,0),MAX(0,MIN(1,(J24-H24)/(I24-H24)))))</f>
        <v/>
      </c>
      <c r="L24" s="25" t="str">
        <f aca="false">IF(K24="","",ROUND(K24*100,0))</f>
        <v/>
      </c>
      <c r="M24" s="21" t="str">
        <f aca="false">IF(L24="","Not measured",IF(L24&gt;=100,"Met",IF(L24&gt;=50,"Progressing","Off track")))</f>
        <v>Not measured</v>
      </c>
      <c r="N24" s="21" t="str">
        <f aca="false">IF(G24&lt;&gt;"Yes","",IF(J24="","Pending",IF(IF(F24="Higher",J24&gt;=I24,J24&lt;=I24),"Pass","Fail")))</f>
        <v>Pending</v>
      </c>
      <c r="O24" s="26"/>
    </row>
    <row r="25" customFormat="false" ht="23.85" hidden="false" customHeight="false" outlineLevel="0" collapsed="false">
      <c r="A25" s="20" t="s">
        <v>17</v>
      </c>
      <c r="B25" s="21" t="s">
        <v>81</v>
      </c>
      <c r="C25" s="22" t="s">
        <v>82</v>
      </c>
      <c r="D25" s="21" t="s">
        <v>83</v>
      </c>
      <c r="E25" s="21" t="s">
        <v>56</v>
      </c>
      <c r="F25" s="21" t="s">
        <v>48</v>
      </c>
      <c r="G25" s="21"/>
      <c r="H25" s="23"/>
      <c r="I25" s="23"/>
      <c r="J25" s="23"/>
      <c r="K25" s="24" t="str">
        <f aca="false">IF(OR(H25="",I25="",J25=""),"",IF(I25=H25,IF(IF(F25="Higher",J25&gt;=I25,J25&lt;=I25),1,0),MAX(0,MIN(1,(J25-H25)/(I25-H25)))))</f>
        <v/>
      </c>
      <c r="L25" s="25" t="str">
        <f aca="false">IF(K25="","",ROUND(K25*100,0))</f>
        <v/>
      </c>
      <c r="M25" s="21" t="str">
        <f aca="false">IF(L25="","Not measured",IF(L25&gt;=100,"Met",IF(L25&gt;=50,"Progressing","Off track")))</f>
        <v>Not measured</v>
      </c>
      <c r="N25" s="21" t="str">
        <f aca="false">IF(G25&lt;&gt;"Yes","",IF(J25="","Pending",IF(IF(F25="Higher",J25&gt;=I25,J25&lt;=I25),"Pass","Fail")))</f>
        <v/>
      </c>
      <c r="O25" s="26"/>
    </row>
    <row r="26" customFormat="false" ht="15" hidden="false" customHeight="false" outlineLevel="0" collapsed="false">
      <c r="A26" s="20" t="s">
        <v>17</v>
      </c>
      <c r="B26" s="21" t="s">
        <v>84</v>
      </c>
      <c r="C26" s="22" t="s">
        <v>85</v>
      </c>
      <c r="D26" s="21" t="s">
        <v>86</v>
      </c>
      <c r="E26" s="21" t="s">
        <v>56</v>
      </c>
      <c r="F26" s="21" t="s">
        <v>48</v>
      </c>
      <c r="G26" s="21"/>
      <c r="H26" s="23"/>
      <c r="I26" s="23"/>
      <c r="J26" s="23"/>
      <c r="K26" s="24" t="str">
        <f aca="false">IF(OR(H26="",I26="",J26=""),"",IF(I26=H26,IF(IF(F26="Higher",J26&gt;=I26,J26&lt;=I26),1,0),MAX(0,MIN(1,(J26-H26)/(I26-H26)))))</f>
        <v/>
      </c>
      <c r="L26" s="25" t="str">
        <f aca="false">IF(K26="","",ROUND(K26*100,0))</f>
        <v/>
      </c>
      <c r="M26" s="21" t="str">
        <f aca="false">IF(L26="","Not measured",IF(L26&gt;=100,"Met",IF(L26&gt;=50,"Progressing","Off track")))</f>
        <v>Not measured</v>
      </c>
      <c r="N26" s="21" t="str">
        <f aca="false">IF(G26&lt;&gt;"Yes","",IF(J26="","Pending",IF(IF(F26="Higher",J26&gt;=I26,J26&lt;=I26),"Pass","Fail")))</f>
        <v/>
      </c>
      <c r="O26" s="26"/>
    </row>
    <row r="27" customFormat="false" ht="15" hidden="false" customHeight="false" outlineLevel="0" collapsed="false">
      <c r="A27" s="20" t="s">
        <v>20</v>
      </c>
      <c r="B27" s="21" t="s">
        <v>87</v>
      </c>
      <c r="C27" s="22" t="s">
        <v>88</v>
      </c>
      <c r="D27" s="21" t="s">
        <v>89</v>
      </c>
      <c r="E27" s="21" t="s">
        <v>56</v>
      </c>
      <c r="F27" s="21" t="s">
        <v>48</v>
      </c>
      <c r="G27" s="21"/>
      <c r="H27" s="23"/>
      <c r="I27" s="23"/>
      <c r="J27" s="23"/>
      <c r="K27" s="24" t="str">
        <f aca="false">IF(OR(H27="",I27="",J27=""),"",IF(I27=H27,IF(IF(F27="Higher",J27&gt;=I27,J27&lt;=I27),1,0),MAX(0,MIN(1,(J27-H27)/(I27-H27)))))</f>
        <v/>
      </c>
      <c r="L27" s="25" t="str">
        <f aca="false">IF(K27="","",ROUND(K27*100,0))</f>
        <v/>
      </c>
      <c r="M27" s="21" t="str">
        <f aca="false">IF(L27="","Not measured",IF(L27&gt;=100,"Met",IF(L27&gt;=50,"Progressing","Off track")))</f>
        <v>Not measured</v>
      </c>
      <c r="N27" s="21" t="str">
        <f aca="false">IF(G27&lt;&gt;"Yes","",IF(J27="","Pending",IF(IF(F27="Higher",J27&gt;=I27,J27&lt;=I27),"Pass","Fail")))</f>
        <v/>
      </c>
      <c r="O27" s="26"/>
    </row>
    <row r="28" customFormat="false" ht="15" hidden="false" customHeight="false" outlineLevel="0" collapsed="false">
      <c r="A28" s="20" t="s">
        <v>20</v>
      </c>
      <c r="B28" s="21" t="s">
        <v>90</v>
      </c>
      <c r="C28" s="22" t="s">
        <v>91</v>
      </c>
      <c r="D28" s="21" t="s">
        <v>92</v>
      </c>
      <c r="E28" s="21" t="s">
        <v>69</v>
      </c>
      <c r="F28" s="21" t="s">
        <v>48</v>
      </c>
      <c r="G28" s="21"/>
      <c r="H28" s="23"/>
      <c r="I28" s="23"/>
      <c r="J28" s="23"/>
      <c r="K28" s="24" t="str">
        <f aca="false">IF(OR(H28="",I28="",J28=""),"",IF(I28=H28,IF(IF(F28="Higher",J28&gt;=I28,J28&lt;=I28),1,0),MAX(0,MIN(1,(J28-H28)/(I28-H28)))))</f>
        <v/>
      </c>
      <c r="L28" s="25" t="str">
        <f aca="false">IF(K28="","",ROUND(K28*100,0))</f>
        <v/>
      </c>
      <c r="M28" s="21" t="str">
        <f aca="false">IF(L28="","Not measured",IF(L28&gt;=100,"Met",IF(L28&gt;=50,"Progressing","Off track")))</f>
        <v>Not measured</v>
      </c>
      <c r="N28" s="21" t="str">
        <f aca="false">IF(G28&lt;&gt;"Yes","",IF(J28="","Pending",IF(IF(F28="Higher",J28&gt;=I28,J28&lt;=I28),"Pass","Fail")))</f>
        <v/>
      </c>
      <c r="O28" s="26"/>
    </row>
    <row r="29" customFormat="false" ht="15" hidden="false" customHeight="false" outlineLevel="0" collapsed="false">
      <c r="A29" s="20" t="s">
        <v>20</v>
      </c>
      <c r="B29" s="21" t="s">
        <v>93</v>
      </c>
      <c r="C29" s="22" t="s">
        <v>94</v>
      </c>
      <c r="D29" s="21" t="s">
        <v>95</v>
      </c>
      <c r="E29" s="21" t="s">
        <v>56</v>
      </c>
      <c r="F29" s="21" t="s">
        <v>48</v>
      </c>
      <c r="G29" s="21"/>
      <c r="H29" s="23"/>
      <c r="I29" s="23"/>
      <c r="J29" s="23"/>
      <c r="K29" s="24" t="str">
        <f aca="false">IF(OR(H29="",I29="",J29=""),"",IF(I29=H29,IF(IF(F29="Higher",J29&gt;=I29,J29&lt;=I29),1,0),MAX(0,MIN(1,(J29-H29)/(I29-H29)))))</f>
        <v/>
      </c>
      <c r="L29" s="25" t="str">
        <f aca="false">IF(K29="","",ROUND(K29*100,0))</f>
        <v/>
      </c>
      <c r="M29" s="21" t="str">
        <f aca="false">IF(L29="","Not measured",IF(L29&gt;=100,"Met",IF(L29&gt;=50,"Progressing","Off track")))</f>
        <v>Not measured</v>
      </c>
      <c r="N29" s="21" t="str">
        <f aca="false">IF(G29&lt;&gt;"Yes","",IF(J29="","Pending",IF(IF(F29="Higher",J29&gt;=I29,J29&lt;=I29),"Pass","Fail")))</f>
        <v/>
      </c>
      <c r="O29" s="26"/>
    </row>
    <row r="30" customFormat="false" ht="23.85" hidden="false" customHeight="false" outlineLevel="0" collapsed="false">
      <c r="A30" s="20" t="s">
        <v>22</v>
      </c>
      <c r="B30" s="21" t="s">
        <v>96</v>
      </c>
      <c r="C30" s="22" t="s">
        <v>97</v>
      </c>
      <c r="D30" s="21" t="s">
        <v>98</v>
      </c>
      <c r="E30" s="21" t="s">
        <v>99</v>
      </c>
      <c r="F30" s="21" t="s">
        <v>43</v>
      </c>
      <c r="G30" s="21"/>
      <c r="H30" s="23"/>
      <c r="I30" s="23"/>
      <c r="J30" s="23"/>
      <c r="K30" s="24" t="str">
        <f aca="false">IF(OR(H30="",I30="",J30=""),"",IF(I30=H30,IF(IF(F30="Higher",J30&gt;=I30,J30&lt;=I30),1,0),MAX(0,MIN(1,(J30-H30)/(I30-H30)))))</f>
        <v/>
      </c>
      <c r="L30" s="25" t="str">
        <f aca="false">IF(K30="","",ROUND(K30*100,0))</f>
        <v/>
      </c>
      <c r="M30" s="21" t="str">
        <f aca="false">IF(L30="","Not measured",IF(L30&gt;=100,"Met",IF(L30&gt;=50,"Progressing","Off track")))</f>
        <v>Not measured</v>
      </c>
      <c r="N30" s="21" t="str">
        <f aca="false">IF(G30&lt;&gt;"Yes","",IF(J30="","Pending",IF(IF(F30="Higher",J30&gt;=I30,J30&lt;=I30),"Pass","Fail")))</f>
        <v/>
      </c>
      <c r="O30" s="26"/>
    </row>
    <row r="31" customFormat="false" ht="15" hidden="false" customHeight="false" outlineLevel="0" collapsed="false">
      <c r="A31" s="20" t="s">
        <v>22</v>
      </c>
      <c r="B31" s="21" t="s">
        <v>100</v>
      </c>
      <c r="C31" s="22" t="s">
        <v>101</v>
      </c>
      <c r="D31" s="21" t="s">
        <v>102</v>
      </c>
      <c r="E31" s="21" t="s">
        <v>103</v>
      </c>
      <c r="F31" s="21" t="s">
        <v>48</v>
      </c>
      <c r="G31" s="21"/>
      <c r="H31" s="23"/>
      <c r="I31" s="23"/>
      <c r="J31" s="23"/>
      <c r="K31" s="24" t="str">
        <f aca="false">IF(OR(H31="",I31="",J31=""),"",IF(I31=H31,IF(IF(F31="Higher",J31&gt;=I31,J31&lt;=I31),1,0),MAX(0,MIN(1,(J31-H31)/(I31-H31)))))</f>
        <v/>
      </c>
      <c r="L31" s="25" t="str">
        <f aca="false">IF(K31="","",ROUND(K31*100,0))</f>
        <v/>
      </c>
      <c r="M31" s="21" t="str">
        <f aca="false">IF(L31="","Not measured",IF(L31&gt;=100,"Met",IF(L31&gt;=50,"Progressing","Off track")))</f>
        <v>Not measured</v>
      </c>
      <c r="N31" s="21" t="str">
        <f aca="false">IF(G31&lt;&gt;"Yes","",IF(J31="","Pending",IF(IF(F31="Higher",J31&gt;=I31,J31&lt;=I31),"Pass","Fail")))</f>
        <v/>
      </c>
      <c r="O31" s="26"/>
    </row>
    <row r="32" customFormat="false" ht="15" hidden="false" customHeight="false" outlineLevel="0" collapsed="false">
      <c r="A32" s="20" t="s">
        <v>22</v>
      </c>
      <c r="B32" s="21" t="s">
        <v>104</v>
      </c>
      <c r="C32" s="22" t="s">
        <v>105</v>
      </c>
      <c r="D32" s="21" t="s">
        <v>106</v>
      </c>
      <c r="E32" s="21" t="s">
        <v>107</v>
      </c>
      <c r="F32" s="21" t="s">
        <v>43</v>
      </c>
      <c r="G32" s="21"/>
      <c r="H32" s="23"/>
      <c r="I32" s="23"/>
      <c r="J32" s="23"/>
      <c r="K32" s="24" t="str">
        <f aca="false">IF(OR(H32="",I32="",J32=""),"",IF(I32=H32,IF(IF(F32="Higher",J32&gt;=I32,J32&lt;=I32),1,0),MAX(0,MIN(1,(J32-H32)/(I32-H32)))))</f>
        <v/>
      </c>
      <c r="L32" s="25" t="str">
        <f aca="false">IF(K32="","",ROUND(K32*100,0))</f>
        <v/>
      </c>
      <c r="M32" s="21" t="str">
        <f aca="false">IF(L32="","Not measured",IF(L32&gt;=100,"Met",IF(L32&gt;=50,"Progressing","Off track")))</f>
        <v>Not measured</v>
      </c>
      <c r="N32" s="21" t="str">
        <f aca="false">IF(G32&lt;&gt;"Yes","",IF(J32="","Pending",IF(IF(F32="Higher",J32&gt;=I32,J32&lt;=I32),"Pass","Fail")))</f>
        <v/>
      </c>
      <c r="O32" s="26"/>
    </row>
  </sheetData>
  <mergeCells count="13">
    <mergeCell ref="C4:D4"/>
    <mergeCell ref="C5:D5"/>
    <mergeCell ref="F5:G5"/>
    <mergeCell ref="C6:D6"/>
    <mergeCell ref="F6:G6"/>
    <mergeCell ref="C7:D7"/>
    <mergeCell ref="F7:G7"/>
    <mergeCell ref="C8:D8"/>
    <mergeCell ref="F8:G8"/>
    <mergeCell ref="M8:O9"/>
    <mergeCell ref="C9:D9"/>
    <mergeCell ref="F9:G9"/>
    <mergeCell ref="C10:D10"/>
  </mergeCells>
  <conditionalFormatting sqref="M14:M32">
    <cfRule type="cellIs" priority="2" operator="equal" aboveAverage="0" equalAverage="0" bottom="0" percent="0" rank="0" text="" dxfId="0">
      <formula>"Met"</formula>
    </cfRule>
    <cfRule type="cellIs" priority="3" operator="equal" aboveAverage="0" equalAverage="0" bottom="0" percent="0" rank="0" text="" dxfId="1">
      <formula>"Progressing"</formula>
    </cfRule>
    <cfRule type="cellIs" priority="4" operator="equal" aboveAverage="0" equalAverage="0" bottom="0" percent="0" rank="0" text="" dxfId="2">
      <formula>"Off track"</formula>
    </cfRule>
  </conditionalFormatting>
  <conditionalFormatting sqref="N14:N32">
    <cfRule type="cellIs" priority="5" operator="equal" aboveAverage="0" equalAverage="0" bottom="0" percent="0" rank="0" text="" dxfId="0">
      <formula>"Pass"</formula>
    </cfRule>
    <cfRule type="cellIs" priority="6" operator="equal" aboveAverage="0" equalAverage="0" bottom="0" percent="0" rank="0" text="" dxfId="2">
      <formula>"Fail"</formula>
    </cfRule>
    <cfRule type="cellIs" priority="7" operator="equal" aboveAverage="0" equalAverage="0" bottom="0" percent="0" rank="0" text="" dxfId="1">
      <formula>"Pending"</formula>
    </cfRule>
  </conditionalFormatting>
  <conditionalFormatting sqref="M8:O9">
    <cfRule type="expression" priority="8" aboveAverage="0" equalAverage="0" bottom="0" percent="0" rank="0" text="" dxfId="3">
      <formula>LEFT($M$8,2)="GO"</formula>
    </cfRule>
    <cfRule type="expression" priority="9" aboveAverage="0" equalAverage="0" bottom="0" percent="0" rank="0" text="" dxfId="4">
      <formula>LEFT($M$8,4)="STOP"</formula>
    </cfRule>
    <cfRule type="expression" priority="10" aboveAverage="0" equalAverage="0" bottom="0" percent="0" rank="0" text="" dxfId="5">
      <formula>OR(LEFT($M$8,6)="EXTEND",LEFT($M$8,10)="INCOMPLETE")</formula>
    </cfRule>
  </conditionalFormatting>
  <dataValidations count="1">
    <dataValidation allowBlank="true" errorStyle="stop" operator="between" showDropDown="false" showErrorMessage="false" showInputMessage="false" sqref="C6" type="list">
      <formula1>Products!$A$2:$A$22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3" topLeftCell="D14" activePane="bottomRight" state="frozen"/>
      <selection pane="topLeft" activeCell="A1" activeCellId="0" sqref="A1"/>
      <selection pane="topRight" activeCell="D1" activeCellId="0" sqref="D1"/>
      <selection pane="bottomLeft" activeCell="A14" activeCellId="0" sqref="A1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6"/>
    <col collapsed="false" customWidth="true" hidden="false" outlineLevel="0" max="3" min="3" style="0" width="28"/>
    <col collapsed="false" customWidth="true" hidden="false" outlineLevel="0" max="4" min="4" style="0" width="52"/>
    <col collapsed="false" customWidth="true" hidden="false" outlineLevel="0" max="6" min="5" style="0" width="9"/>
    <col collapsed="false" customWidth="true" hidden="false" outlineLevel="0" max="7" min="7" style="0" width="7"/>
    <col collapsed="false" customWidth="true" hidden="false" outlineLevel="0" max="10" min="8" style="0" width="11"/>
    <col collapsed="false" customWidth="true" hidden="false" outlineLevel="0" max="11" min="11" style="0" width="10"/>
    <col collapsed="false" customWidth="true" hidden="false" outlineLevel="0" max="12" min="12" style="0" width="9"/>
    <col collapsed="false" customWidth="true" hidden="false" outlineLevel="0" max="13" min="13" style="0" width="12"/>
    <col collapsed="false" customWidth="true" hidden="false" outlineLevel="0" max="14" min="14" style="0" width="11"/>
    <col collapsed="false" customWidth="true" hidden="false" outlineLevel="0" max="15" min="15" style="0" width="40"/>
  </cols>
  <sheetData>
    <row r="1" customFormat="false" ht="22.05" hidden="false" customHeight="false" outlineLevel="0" collapsed="false">
      <c r="A1" s="1" t="s">
        <v>108</v>
      </c>
    </row>
    <row r="2" customFormat="false" ht="15" hidden="false" customHeight="false" outlineLevel="0" collapsed="false">
      <c r="A2" s="27" t="s">
        <v>109</v>
      </c>
    </row>
    <row r="3" customFormat="false" ht="15" hidden="false" customHeight="false" outlineLevel="0" collapsed="false">
      <c r="F3" s="3" t="s">
        <v>2</v>
      </c>
    </row>
    <row r="4" customFormat="false" ht="15" hidden="false" customHeight="false" outlineLevel="0" collapsed="false">
      <c r="A4" s="4" t="s">
        <v>3</v>
      </c>
      <c r="C4" s="5" t="s">
        <v>110</v>
      </c>
      <c r="D4" s="5"/>
      <c r="F4" s="6" t="s">
        <v>4</v>
      </c>
      <c r="G4" s="7"/>
      <c r="H4" s="6" t="s">
        <v>5</v>
      </c>
      <c r="I4" s="6" t="s">
        <v>6</v>
      </c>
      <c r="J4" s="6" t="s">
        <v>7</v>
      </c>
      <c r="K4" s="6" t="s">
        <v>8</v>
      </c>
      <c r="M4" s="8" t="s">
        <v>9</v>
      </c>
      <c r="N4" s="8" t="s">
        <v>10</v>
      </c>
      <c r="O4" s="8" t="s">
        <v>11</v>
      </c>
    </row>
    <row r="5" customFormat="false" ht="31.5" hidden="false" customHeight="false" outlineLevel="0" collapsed="false">
      <c r="A5" s="4" t="s">
        <v>12</v>
      </c>
      <c r="C5" s="5" t="s">
        <v>111</v>
      </c>
      <c r="D5" s="5"/>
      <c r="F5" s="9" t="s">
        <v>13</v>
      </c>
      <c r="G5" s="9"/>
      <c r="H5" s="10" t="n">
        <v>0.3</v>
      </c>
      <c r="I5" s="11" t="n">
        <f aca="false">IF(COUNT(L14:L17)=0,"",ROUND(AVERAGE(L14:L17),0))</f>
        <v>78</v>
      </c>
      <c r="J5" s="12" t="n">
        <f aca="false">IF(I5="",0,1)</f>
        <v>1</v>
      </c>
      <c r="K5" s="13" t="n">
        <f aca="false">IF(I5="",0,H5*I5)</f>
        <v>23.4</v>
      </c>
      <c r="M5" s="14" t="n">
        <f aca="false">IF(SUMPRODUCT(H5:H9,J5:J9)=0,"",ROUND(SUM(K5:K9)/SUMPRODUCT(H5:H9,J5:J9),0))</f>
        <v>88</v>
      </c>
      <c r="N5" s="15" t="n">
        <f aca="false">COUNTIF(N14:N32,"Fail")</f>
        <v>0</v>
      </c>
      <c r="O5" s="15" t="n">
        <f aca="false">COUNTIF(N14:N32,"Pending")</f>
        <v>0</v>
      </c>
    </row>
    <row r="6" customFormat="false" ht="15" hidden="false" customHeight="false" outlineLevel="0" collapsed="false">
      <c r="A6" s="4" t="s">
        <v>14</v>
      </c>
      <c r="C6" s="5" t="s">
        <v>112</v>
      </c>
      <c r="D6" s="5"/>
      <c r="F6" s="9" t="s">
        <v>15</v>
      </c>
      <c r="G6" s="9"/>
      <c r="H6" s="10" t="n">
        <v>0.25</v>
      </c>
      <c r="I6" s="11" t="n">
        <f aca="false">IF(COUNT(L18:L21)=0,"",ROUND(AVERAGE(L18:L21),0))</f>
        <v>89</v>
      </c>
      <c r="J6" s="12" t="n">
        <f aca="false">IF(I6="",0,1)</f>
        <v>1</v>
      </c>
      <c r="K6" s="13" t="n">
        <f aca="false">IF(I6="",0,H6*I6)</f>
        <v>22.25</v>
      </c>
    </row>
    <row r="7" customFormat="false" ht="15" hidden="false" customHeight="false" outlineLevel="0" collapsed="false">
      <c r="A7" s="4" t="s">
        <v>16</v>
      </c>
      <c r="C7" s="5" t="s">
        <v>113</v>
      </c>
      <c r="D7" s="5"/>
      <c r="F7" s="9" t="s">
        <v>17</v>
      </c>
      <c r="G7" s="9"/>
      <c r="H7" s="10" t="n">
        <v>0.25</v>
      </c>
      <c r="I7" s="11" t="n">
        <f aca="false">IF(COUNT(L22:L26)=0,"",ROUND(AVERAGE(L22:L26),0))</f>
        <v>98</v>
      </c>
      <c r="J7" s="12" t="n">
        <f aca="false">IF(I7="",0,1)</f>
        <v>1</v>
      </c>
      <c r="K7" s="13" t="n">
        <f aca="false">IF(I7="",0,H7*I7)</f>
        <v>24.5</v>
      </c>
      <c r="M7" s="8" t="s">
        <v>18</v>
      </c>
    </row>
    <row r="8" customFormat="false" ht="15" hidden="false" customHeight="false" outlineLevel="0" collapsed="false">
      <c r="A8" s="4" t="s">
        <v>19</v>
      </c>
      <c r="C8" s="5" t="s">
        <v>114</v>
      </c>
      <c r="D8" s="5"/>
      <c r="F8" s="9" t="s">
        <v>20</v>
      </c>
      <c r="G8" s="9"/>
      <c r="H8" s="10" t="n">
        <v>0.1</v>
      </c>
      <c r="I8" s="11" t="n">
        <f aca="false">IF(COUNT(L27:L29)=0,"",ROUND(AVERAGE(L27:L29),0))</f>
        <v>92</v>
      </c>
      <c r="J8" s="12" t="n">
        <f aca="false">IF(I8="",0,1)</f>
        <v>1</v>
      </c>
      <c r="K8" s="13" t="n">
        <f aca="false">IF(I8="",0,H8*I8)</f>
        <v>9.2</v>
      </c>
      <c r="M8" s="16" t="str">
        <f aca="false">IF(N5&gt;0,"STOP OR FIX: a control gate failed",IF(OR(O5&gt;0,M5=""),"INCOMPLETE: gates or measures pending",IF(M5&gt;=75,"GO: scale",IF(M5&gt;=50,"EXTEND: fix the weakest dimension and re-measure","STOP"))))</f>
        <v>GO: scale</v>
      </c>
      <c r="N8" s="16"/>
      <c r="O8" s="16"/>
    </row>
    <row r="9" customFormat="false" ht="15" hidden="false" customHeight="false" outlineLevel="0" collapsed="false">
      <c r="A9" s="4" t="s">
        <v>21</v>
      </c>
      <c r="C9" s="5" t="s">
        <v>115</v>
      </c>
      <c r="D9" s="5"/>
      <c r="F9" s="9" t="s">
        <v>22</v>
      </c>
      <c r="G9" s="9"/>
      <c r="H9" s="10" t="n">
        <v>0.1</v>
      </c>
      <c r="I9" s="11" t="n">
        <f aca="false">IF(COUNT(L30:L32)=0,"",ROUND(AVERAGE(L30:L32),0))</f>
        <v>84</v>
      </c>
      <c r="J9" s="12" t="n">
        <f aca="false">IF(I9="",0,1)</f>
        <v>1</v>
      </c>
      <c r="K9" s="13" t="n">
        <f aca="false">IF(I9="",0,H9*I9)</f>
        <v>8.4</v>
      </c>
      <c r="M9" s="16"/>
      <c r="N9" s="16"/>
      <c r="O9" s="16"/>
    </row>
    <row r="10" customFormat="false" ht="15" hidden="false" customHeight="false" outlineLevel="0" collapsed="false">
      <c r="A10" s="4" t="s">
        <v>23</v>
      </c>
      <c r="C10" s="5"/>
      <c r="D10" s="5"/>
      <c r="F10" s="8" t="s">
        <v>24</v>
      </c>
      <c r="H10" s="17" t="n">
        <f aca="false">SUM(H5:H9)</f>
        <v>1</v>
      </c>
    </row>
    <row r="11" customFormat="false" ht="15" hidden="false" customHeight="false" outlineLevel="0" collapsed="false">
      <c r="A11" s="18" t="s">
        <v>25</v>
      </c>
    </row>
    <row r="13" customFormat="false" ht="21.75" hidden="false" customHeight="true" outlineLevel="0" collapsed="false">
      <c r="A13" s="19" t="s">
        <v>4</v>
      </c>
      <c r="B13" s="19" t="s">
        <v>26</v>
      </c>
      <c r="C13" s="19" t="s">
        <v>27</v>
      </c>
      <c r="D13" s="19" t="s">
        <v>28</v>
      </c>
      <c r="E13" s="19" t="s">
        <v>29</v>
      </c>
      <c r="F13" s="19" t="s">
        <v>30</v>
      </c>
      <c r="G13" s="19" t="s">
        <v>31</v>
      </c>
      <c r="H13" s="19" t="s">
        <v>32</v>
      </c>
      <c r="I13" s="19" t="s">
        <v>33</v>
      </c>
      <c r="J13" s="19" t="s">
        <v>34</v>
      </c>
      <c r="K13" s="19" t="s">
        <v>35</v>
      </c>
      <c r="L13" s="19" t="s">
        <v>6</v>
      </c>
      <c r="M13" s="19" t="s">
        <v>36</v>
      </c>
      <c r="N13" s="19" t="s">
        <v>37</v>
      </c>
      <c r="O13" s="19" t="s">
        <v>38</v>
      </c>
    </row>
    <row r="14" customFormat="false" ht="23.85" hidden="false" customHeight="false" outlineLevel="0" collapsed="false">
      <c r="A14" s="20" t="s">
        <v>13</v>
      </c>
      <c r="B14" s="21" t="s">
        <v>39</v>
      </c>
      <c r="C14" s="22" t="s">
        <v>40</v>
      </c>
      <c r="D14" s="21" t="s">
        <v>41</v>
      </c>
      <c r="E14" s="21" t="s">
        <v>42</v>
      </c>
      <c r="F14" s="21" t="s">
        <v>43</v>
      </c>
      <c r="G14" s="21"/>
      <c r="H14" s="23" t="n">
        <v>14</v>
      </c>
      <c r="I14" s="23" t="n">
        <v>9</v>
      </c>
      <c r="J14" s="23" t="n">
        <v>10.2</v>
      </c>
      <c r="K14" s="24" t="n">
        <f aca="false">IF(OR(H14="",I14="",J14=""),"",IF(I14=H14,IF(IF(F14="Higher",J14&gt;=I14,J14&lt;=I14),1,0),MAX(0,MIN(1,(J14-H14)/(I14-H14)))))</f>
        <v>0.76</v>
      </c>
      <c r="L14" s="25" t="n">
        <f aca="false">IF(K14="","",ROUND(K14*100,0))</f>
        <v>76</v>
      </c>
      <c r="M14" s="21" t="str">
        <f aca="false">IF(L14="","Not measured",IF(L14&gt;=100,"Met",IF(L14&gt;=50,"Progressing","Off track")))</f>
        <v>Progressing</v>
      </c>
      <c r="N14" s="21" t="str">
        <f aca="false">IF(G14&lt;&gt;"Yes","",IF(J14="","Pending",IF(IF(F14="Higher",J14&gt;=I14,J14&lt;=I14),"Pass","Fail")))</f>
        <v/>
      </c>
      <c r="O14" s="26" t="s">
        <v>116</v>
      </c>
    </row>
    <row r="15" customFormat="false" ht="15" hidden="false" customHeight="false" outlineLevel="0" collapsed="false">
      <c r="A15" s="20" t="s">
        <v>13</v>
      </c>
      <c r="B15" s="21" t="s">
        <v>44</v>
      </c>
      <c r="C15" s="22" t="s">
        <v>45</v>
      </c>
      <c r="D15" s="21" t="s">
        <v>46</v>
      </c>
      <c r="E15" s="21" t="s">
        <v>47</v>
      </c>
      <c r="F15" s="21" t="s">
        <v>48</v>
      </c>
      <c r="G15" s="21"/>
      <c r="H15" s="23" t="n">
        <v>4.1</v>
      </c>
      <c r="I15" s="23" t="n">
        <v>6</v>
      </c>
      <c r="J15" s="23" t="n">
        <v>5.6</v>
      </c>
      <c r="K15" s="24" t="n">
        <f aca="false">IF(OR(H15="",I15="",J15=""),"",IF(I15=H15,IF(IF(F15="Higher",J15&gt;=I15,J15&lt;=I15),1,0),MAX(0,MIN(1,(J15-H15)/(I15-H15)))))</f>
        <v>0.789473684210526</v>
      </c>
      <c r="L15" s="25" t="n">
        <f aca="false">IF(K15="","",ROUND(K15*100,0))</f>
        <v>79</v>
      </c>
      <c r="M15" s="21" t="str">
        <f aca="false">IF(L15="","Not measured",IF(L15&gt;=100,"Met",IF(L15&gt;=50,"Progressing","Off track")))</f>
        <v>Progressing</v>
      </c>
      <c r="N15" s="21" t="str">
        <f aca="false">IF(G15&lt;&gt;"Yes","",IF(J15="","Pending",IF(IF(F15="Higher",J15&gt;=I15,J15&lt;=I15),"Pass","Fail")))</f>
        <v/>
      </c>
      <c r="O15" s="26" t="s">
        <v>116</v>
      </c>
    </row>
    <row r="16" customFormat="false" ht="15" hidden="false" customHeight="false" outlineLevel="0" collapsed="false">
      <c r="A16" s="20" t="s">
        <v>13</v>
      </c>
      <c r="B16" s="21" t="s">
        <v>49</v>
      </c>
      <c r="C16" s="22" t="s">
        <v>50</v>
      </c>
      <c r="D16" s="21" t="s">
        <v>51</v>
      </c>
      <c r="E16" s="21" t="s">
        <v>52</v>
      </c>
      <c r="F16" s="21" t="s">
        <v>48</v>
      </c>
      <c r="G16" s="21"/>
      <c r="H16" s="23" t="n">
        <v>0</v>
      </c>
      <c r="I16" s="23" t="n">
        <v>40</v>
      </c>
      <c r="J16" s="23" t="n">
        <v>31</v>
      </c>
      <c r="K16" s="24" t="n">
        <f aca="false">IF(OR(H16="",I16="",J16=""),"",IF(I16=H16,IF(IF(F16="Higher",J16&gt;=I16,J16&lt;=I16),1,0),MAX(0,MIN(1,(J16-H16)/(I16-H16)))))</f>
        <v>0.775</v>
      </c>
      <c r="L16" s="25" t="n">
        <f aca="false">IF(K16="","",ROUND(K16*100,0))</f>
        <v>78</v>
      </c>
      <c r="M16" s="21" t="str">
        <f aca="false">IF(L16="","Not measured",IF(L16&gt;=100,"Met",IF(L16&gt;=50,"Progressing","Off track")))</f>
        <v>Progressing</v>
      </c>
      <c r="N16" s="21" t="str">
        <f aca="false">IF(G16&lt;&gt;"Yes","",IF(J16="","Pending",IF(IF(F16="Higher",J16&gt;=I16,J16&lt;=I16),"Pass","Fail")))</f>
        <v/>
      </c>
      <c r="O16" s="26" t="s">
        <v>116</v>
      </c>
    </row>
    <row r="17" customFormat="false" ht="15" hidden="false" customHeight="false" outlineLevel="0" collapsed="false">
      <c r="A17" s="20" t="s">
        <v>13</v>
      </c>
      <c r="B17" s="21" t="s">
        <v>53</v>
      </c>
      <c r="C17" s="22" t="s">
        <v>54</v>
      </c>
      <c r="D17" s="21" t="s">
        <v>55</v>
      </c>
      <c r="E17" s="21" t="s">
        <v>56</v>
      </c>
      <c r="F17" s="21" t="s">
        <v>43</v>
      </c>
      <c r="G17" s="21"/>
      <c r="H17" s="23" t="n">
        <v>22</v>
      </c>
      <c r="I17" s="23" t="n">
        <v>12</v>
      </c>
      <c r="J17" s="23" t="n">
        <v>14</v>
      </c>
      <c r="K17" s="24" t="n">
        <f aca="false">IF(OR(H17="",I17="",J17=""),"",IF(I17=H17,IF(IF(F17="Higher",J17&gt;=I17,J17&lt;=I17),1,0),MAX(0,MIN(1,(J17-H17)/(I17-H17)))))</f>
        <v>0.8</v>
      </c>
      <c r="L17" s="25" t="n">
        <f aca="false">IF(K17="","",ROUND(K17*100,0))</f>
        <v>80</v>
      </c>
      <c r="M17" s="21" t="str">
        <f aca="false">IF(L17="","Not measured",IF(L17&gt;=100,"Met",IF(L17&gt;=50,"Progressing","Off track")))</f>
        <v>Progressing</v>
      </c>
      <c r="N17" s="21" t="str">
        <f aca="false">IF(G17&lt;&gt;"Yes","",IF(J17="","Pending",IF(IF(F17="Higher",J17&gt;=I17,J17&lt;=I17),"Pass","Fail")))</f>
        <v/>
      </c>
      <c r="O17" s="26" t="s">
        <v>116</v>
      </c>
    </row>
    <row r="18" customFormat="false" ht="15" hidden="false" customHeight="false" outlineLevel="0" collapsed="false">
      <c r="A18" s="20" t="s">
        <v>15</v>
      </c>
      <c r="B18" s="21" t="s">
        <v>57</v>
      </c>
      <c r="C18" s="22" t="s">
        <v>58</v>
      </c>
      <c r="D18" s="21" t="s">
        <v>59</v>
      </c>
      <c r="E18" s="21" t="s">
        <v>56</v>
      </c>
      <c r="F18" s="21" t="s">
        <v>48</v>
      </c>
      <c r="G18" s="21"/>
      <c r="H18" s="23" t="n">
        <v>78</v>
      </c>
      <c r="I18" s="23" t="n">
        <v>95</v>
      </c>
      <c r="J18" s="23" t="n">
        <v>93</v>
      </c>
      <c r="K18" s="24" t="n">
        <f aca="false">IF(OR(H18="",I18="",J18=""),"",IF(I18=H18,IF(IF(F18="Higher",J18&gt;=I18,J18&lt;=I18),1,0),MAX(0,MIN(1,(J18-H18)/(I18-H18)))))</f>
        <v>0.882352941176471</v>
      </c>
      <c r="L18" s="25" t="n">
        <f aca="false">IF(K18="","",ROUND(K18*100,0))</f>
        <v>88</v>
      </c>
      <c r="M18" s="21" t="str">
        <f aca="false">IF(L18="","Not measured",IF(L18&gt;=100,"Met",IF(L18&gt;=50,"Progressing","Off track")))</f>
        <v>Progressing</v>
      </c>
      <c r="N18" s="21" t="str">
        <f aca="false">IF(G18&lt;&gt;"Yes","",IF(J18="","Pending",IF(IF(F18="Higher",J18&gt;=I18,J18&lt;=I18),"Pass","Fail")))</f>
        <v/>
      </c>
      <c r="O18" s="26" t="s">
        <v>116</v>
      </c>
    </row>
    <row r="19" customFormat="false" ht="15" hidden="false" customHeight="false" outlineLevel="0" collapsed="false">
      <c r="A19" s="20" t="s">
        <v>15</v>
      </c>
      <c r="B19" s="21" t="s">
        <v>60</v>
      </c>
      <c r="C19" s="22" t="s">
        <v>61</v>
      </c>
      <c r="D19" s="21" t="s">
        <v>62</v>
      </c>
      <c r="E19" s="21" t="s">
        <v>56</v>
      </c>
      <c r="F19" s="21" t="s">
        <v>43</v>
      </c>
      <c r="G19" s="21"/>
      <c r="H19" s="23" t="n">
        <v>40</v>
      </c>
      <c r="I19" s="23" t="n">
        <v>15</v>
      </c>
      <c r="J19" s="23" t="n">
        <v>18</v>
      </c>
      <c r="K19" s="24" t="n">
        <f aca="false">IF(OR(H19="",I19="",J19=""),"",IF(I19=H19,IF(IF(F19="Higher",J19&gt;=I19,J19&lt;=I19),1,0),MAX(0,MIN(1,(J19-H19)/(I19-H19)))))</f>
        <v>0.88</v>
      </c>
      <c r="L19" s="25" t="n">
        <f aca="false">IF(K19="","",ROUND(K19*100,0))</f>
        <v>88</v>
      </c>
      <c r="M19" s="21" t="str">
        <f aca="false">IF(L19="","Not measured",IF(L19&gt;=100,"Met",IF(L19&gt;=50,"Progressing","Off track")))</f>
        <v>Progressing</v>
      </c>
      <c r="N19" s="21" t="str">
        <f aca="false">IF(G19&lt;&gt;"Yes","",IF(J19="","Pending",IF(IF(F19="Higher",J19&gt;=I19,J19&lt;=I19),"Pass","Fail")))</f>
        <v/>
      </c>
      <c r="O19" s="26" t="s">
        <v>116</v>
      </c>
    </row>
    <row r="20" customFormat="false" ht="15" hidden="false" customHeight="false" outlineLevel="0" collapsed="false">
      <c r="A20" s="20" t="s">
        <v>15</v>
      </c>
      <c r="B20" s="21" t="s">
        <v>63</v>
      </c>
      <c r="C20" s="22" t="s">
        <v>64</v>
      </c>
      <c r="D20" s="21" t="s">
        <v>65</v>
      </c>
      <c r="E20" s="21" t="s">
        <v>56</v>
      </c>
      <c r="F20" s="21" t="s">
        <v>48</v>
      </c>
      <c r="G20" s="21"/>
      <c r="H20" s="23" t="n">
        <v>86</v>
      </c>
      <c r="I20" s="23" t="n">
        <v>96</v>
      </c>
      <c r="J20" s="23" t="n">
        <v>95</v>
      </c>
      <c r="K20" s="24" t="n">
        <f aca="false">IF(OR(H20="",I20="",J20=""),"",IF(I20=H20,IF(IF(F20="Higher",J20&gt;=I20,J20&lt;=I20),1,0),MAX(0,MIN(1,(J20-H20)/(I20-H20)))))</f>
        <v>0.9</v>
      </c>
      <c r="L20" s="25" t="n">
        <f aca="false">IF(K20="","",ROUND(K20*100,0))</f>
        <v>90</v>
      </c>
      <c r="M20" s="21" t="str">
        <f aca="false">IF(L20="","Not measured",IF(L20&gt;=100,"Met",IF(L20&gt;=50,"Progressing","Off track")))</f>
        <v>Progressing</v>
      </c>
      <c r="N20" s="21" t="str">
        <f aca="false">IF(G20&lt;&gt;"Yes","",IF(J20="","Pending",IF(IF(F20="Higher",J20&gt;=I20,J20&lt;=I20),"Pass","Fail")))</f>
        <v/>
      </c>
      <c r="O20" s="26" t="s">
        <v>116</v>
      </c>
    </row>
    <row r="21" customFormat="false" ht="15" hidden="false" customHeight="false" outlineLevel="0" collapsed="false">
      <c r="A21" s="20" t="s">
        <v>15</v>
      </c>
      <c r="B21" s="21" t="s">
        <v>66</v>
      </c>
      <c r="C21" s="22" t="s">
        <v>67</v>
      </c>
      <c r="D21" s="21" t="s">
        <v>68</v>
      </c>
      <c r="E21" s="21" t="s">
        <v>69</v>
      </c>
      <c r="F21" s="21" t="s">
        <v>48</v>
      </c>
      <c r="G21" s="21"/>
      <c r="H21" s="23" t="n">
        <v>7.1</v>
      </c>
      <c r="I21" s="23" t="n">
        <v>8</v>
      </c>
      <c r="J21" s="23" t="n">
        <v>7.9</v>
      </c>
      <c r="K21" s="24" t="n">
        <f aca="false">IF(OR(H21="",I21="",J21=""),"",IF(I21=H21,IF(IF(F21="Higher",J21&gt;=I21,J21&lt;=I21),1,0),MAX(0,MIN(1,(J21-H21)/(I21-H21)))))</f>
        <v>0.888888888888889</v>
      </c>
      <c r="L21" s="25" t="n">
        <f aca="false">IF(K21="","",ROUND(K21*100,0))</f>
        <v>89</v>
      </c>
      <c r="M21" s="21" t="str">
        <f aca="false">IF(L21="","Not measured",IF(L21&gt;=100,"Met",IF(L21&gt;=50,"Progressing","Off track")))</f>
        <v>Progressing</v>
      </c>
      <c r="N21" s="21" t="str">
        <f aca="false">IF(G21&lt;&gt;"Yes","",IF(J21="","Pending",IF(IF(F21="Higher",J21&gt;=I21,J21&lt;=I21),"Pass","Fail")))</f>
        <v/>
      </c>
      <c r="O21" s="26" t="s">
        <v>116</v>
      </c>
    </row>
    <row r="22" customFormat="false" ht="23.85" hidden="false" customHeight="false" outlineLevel="0" collapsed="false">
      <c r="A22" s="20" t="s">
        <v>17</v>
      </c>
      <c r="B22" s="21" t="s">
        <v>70</v>
      </c>
      <c r="C22" s="22" t="s">
        <v>71</v>
      </c>
      <c r="D22" s="21" t="s">
        <v>72</v>
      </c>
      <c r="E22" s="21" t="s">
        <v>56</v>
      </c>
      <c r="F22" s="21" t="s">
        <v>48</v>
      </c>
      <c r="G22" s="21" t="s">
        <v>73</v>
      </c>
      <c r="H22" s="23" t="n">
        <v>0</v>
      </c>
      <c r="I22" s="23" t="n">
        <v>100</v>
      </c>
      <c r="J22" s="23" t="n">
        <v>100</v>
      </c>
      <c r="K22" s="24" t="n">
        <f aca="false">IF(OR(H22="",I22="",J22=""),"",IF(I22=H22,IF(IF(F22="Higher",J22&gt;=I22,J22&lt;=I22),1,0),MAX(0,MIN(1,(J22-H22)/(I22-H22)))))</f>
        <v>1</v>
      </c>
      <c r="L22" s="25" t="n">
        <f aca="false">IF(K22="","",ROUND(K22*100,0))</f>
        <v>100</v>
      </c>
      <c r="M22" s="21" t="str">
        <f aca="false">IF(L22="","Not measured",IF(L22&gt;=100,"Met",IF(L22&gt;=50,"Progressing","Off track")))</f>
        <v>Met</v>
      </c>
      <c r="N22" s="21" t="str">
        <f aca="false">IF(G22&lt;&gt;"Yes","",IF(J22="","Pending",IF(IF(F22="Higher",J22&gt;=I22,J22&lt;=I22),"Pass","Fail")))</f>
        <v>Pass</v>
      </c>
      <c r="O22" s="26" t="s">
        <v>116</v>
      </c>
    </row>
    <row r="23" customFormat="false" ht="23.85" hidden="false" customHeight="false" outlineLevel="0" collapsed="false">
      <c r="A23" s="20" t="s">
        <v>17</v>
      </c>
      <c r="B23" s="21" t="s">
        <v>74</v>
      </c>
      <c r="C23" s="22" t="s">
        <v>75</v>
      </c>
      <c r="D23" s="21" t="s">
        <v>76</v>
      </c>
      <c r="E23" s="21" t="s">
        <v>56</v>
      </c>
      <c r="F23" s="21" t="s">
        <v>48</v>
      </c>
      <c r="G23" s="21" t="s">
        <v>73</v>
      </c>
      <c r="H23" s="23" t="n">
        <v>0</v>
      </c>
      <c r="I23" s="23" t="n">
        <v>100</v>
      </c>
      <c r="J23" s="23" t="n">
        <v>100</v>
      </c>
      <c r="K23" s="24" t="n">
        <f aca="false">IF(OR(H23="",I23="",J23=""),"",IF(I23=H23,IF(IF(F23="Higher",J23&gt;=I23,J23&lt;=I23),1,0),MAX(0,MIN(1,(J23-H23)/(I23-H23)))))</f>
        <v>1</v>
      </c>
      <c r="L23" s="25" t="n">
        <f aca="false">IF(K23="","",ROUND(K23*100,0))</f>
        <v>100</v>
      </c>
      <c r="M23" s="21" t="str">
        <f aca="false">IF(L23="","Not measured",IF(L23&gt;=100,"Met",IF(L23&gt;=50,"Progressing","Off track")))</f>
        <v>Met</v>
      </c>
      <c r="N23" s="21" t="str">
        <f aca="false">IF(G23&lt;&gt;"Yes","",IF(J23="","Pending",IF(IF(F23="Higher",J23&gt;=I23,J23&lt;=I23),"Pass","Fail")))</f>
        <v>Pass</v>
      </c>
      <c r="O23" s="26" t="s">
        <v>116</v>
      </c>
    </row>
    <row r="24" customFormat="false" ht="23.85" hidden="false" customHeight="false" outlineLevel="0" collapsed="false">
      <c r="A24" s="20" t="s">
        <v>17</v>
      </c>
      <c r="B24" s="21" t="s">
        <v>77</v>
      </c>
      <c r="C24" s="22" t="s">
        <v>78</v>
      </c>
      <c r="D24" s="21" t="s">
        <v>79</v>
      </c>
      <c r="E24" s="21" t="s">
        <v>80</v>
      </c>
      <c r="F24" s="21" t="s">
        <v>43</v>
      </c>
      <c r="G24" s="21" t="s">
        <v>73</v>
      </c>
      <c r="H24" s="23" t="n">
        <v>0</v>
      </c>
      <c r="I24" s="23" t="n">
        <v>0</v>
      </c>
      <c r="J24" s="23" t="n">
        <v>0</v>
      </c>
      <c r="K24" s="24" t="n">
        <f aca="false">IF(OR(H24="",I24="",J24=""),"",IF(I24=H24,IF(IF(F24="Higher",J24&gt;=I24,J24&lt;=I24),1,0),MAX(0,MIN(1,(J24-H24)/(I24-H24)))))</f>
        <v>1</v>
      </c>
      <c r="L24" s="25" t="n">
        <f aca="false">IF(K24="","",ROUND(K24*100,0))</f>
        <v>100</v>
      </c>
      <c r="M24" s="21" t="str">
        <f aca="false">IF(L24="","Not measured",IF(L24&gt;=100,"Met",IF(L24&gt;=50,"Progressing","Off track")))</f>
        <v>Met</v>
      </c>
      <c r="N24" s="21" t="str">
        <f aca="false">IF(G24&lt;&gt;"Yes","",IF(J24="","Pending",IF(IF(F24="Higher",J24&gt;=I24,J24&lt;=I24),"Pass","Fail")))</f>
        <v>Pass</v>
      </c>
      <c r="O24" s="26" t="s">
        <v>116</v>
      </c>
    </row>
    <row r="25" customFormat="false" ht="23.85" hidden="false" customHeight="false" outlineLevel="0" collapsed="false">
      <c r="A25" s="20" t="s">
        <v>17</v>
      </c>
      <c r="B25" s="21" t="s">
        <v>81</v>
      </c>
      <c r="C25" s="22" t="s">
        <v>82</v>
      </c>
      <c r="D25" s="21" t="s">
        <v>83</v>
      </c>
      <c r="E25" s="21" t="s">
        <v>56</v>
      </c>
      <c r="F25" s="21" t="s">
        <v>48</v>
      </c>
      <c r="G25" s="21"/>
      <c r="H25" s="23" t="n">
        <v>35</v>
      </c>
      <c r="I25" s="23" t="n">
        <v>100</v>
      </c>
      <c r="J25" s="23" t="n">
        <v>96</v>
      </c>
      <c r="K25" s="24" t="n">
        <f aca="false">IF(OR(H25="",I25="",J25=""),"",IF(I25=H25,IF(IF(F25="Higher",J25&gt;=I25,J25&lt;=I25),1,0),MAX(0,MIN(1,(J25-H25)/(I25-H25)))))</f>
        <v>0.938461538461539</v>
      </c>
      <c r="L25" s="25" t="n">
        <f aca="false">IF(K25="","",ROUND(K25*100,0))</f>
        <v>94</v>
      </c>
      <c r="M25" s="21" t="str">
        <f aca="false">IF(L25="","Not measured",IF(L25&gt;=100,"Met",IF(L25&gt;=50,"Progressing","Off track")))</f>
        <v>Progressing</v>
      </c>
      <c r="N25" s="21" t="str">
        <f aca="false">IF(G25&lt;&gt;"Yes","",IF(J25="","Pending",IF(IF(F25="Higher",J25&gt;=I25,J25&lt;=I25),"Pass","Fail")))</f>
        <v/>
      </c>
      <c r="O25" s="26" t="s">
        <v>116</v>
      </c>
    </row>
    <row r="26" customFormat="false" ht="15" hidden="false" customHeight="false" outlineLevel="0" collapsed="false">
      <c r="A26" s="20" t="s">
        <v>17</v>
      </c>
      <c r="B26" s="21" t="s">
        <v>84</v>
      </c>
      <c r="C26" s="22" t="s">
        <v>85</v>
      </c>
      <c r="D26" s="21" t="s">
        <v>86</v>
      </c>
      <c r="E26" s="21" t="s">
        <v>56</v>
      </c>
      <c r="F26" s="21" t="s">
        <v>48</v>
      </c>
      <c r="G26" s="21"/>
      <c r="H26" s="23" t="n">
        <v>60</v>
      </c>
      <c r="I26" s="23" t="n">
        <v>98</v>
      </c>
      <c r="J26" s="23" t="n">
        <v>97</v>
      </c>
      <c r="K26" s="24" t="n">
        <f aca="false">IF(OR(H26="",I26="",J26=""),"",IF(I26=H26,IF(IF(F26="Higher",J26&gt;=I26,J26&lt;=I26),1,0),MAX(0,MIN(1,(J26-H26)/(I26-H26)))))</f>
        <v>0.973684210526316</v>
      </c>
      <c r="L26" s="25" t="n">
        <f aca="false">IF(K26="","",ROUND(K26*100,0))</f>
        <v>97</v>
      </c>
      <c r="M26" s="21" t="str">
        <f aca="false">IF(L26="","Not measured",IF(L26&gt;=100,"Met",IF(L26&gt;=50,"Progressing","Off track")))</f>
        <v>Progressing</v>
      </c>
      <c r="N26" s="21" t="str">
        <f aca="false">IF(G26&lt;&gt;"Yes","",IF(J26="","Pending",IF(IF(F26="Higher",J26&gt;=I26,J26&lt;=I26),"Pass","Fail")))</f>
        <v/>
      </c>
      <c r="O26" s="26" t="s">
        <v>116</v>
      </c>
    </row>
    <row r="27" customFormat="false" ht="15" hidden="false" customHeight="false" outlineLevel="0" collapsed="false">
      <c r="A27" s="20" t="s">
        <v>20</v>
      </c>
      <c r="B27" s="21" t="s">
        <v>87</v>
      </c>
      <c r="C27" s="22" t="s">
        <v>88</v>
      </c>
      <c r="D27" s="21" t="s">
        <v>89</v>
      </c>
      <c r="E27" s="21" t="s">
        <v>56</v>
      </c>
      <c r="F27" s="21" t="s">
        <v>48</v>
      </c>
      <c r="G27" s="21"/>
      <c r="H27" s="23" t="n">
        <v>0</v>
      </c>
      <c r="I27" s="23" t="n">
        <v>80</v>
      </c>
      <c r="J27" s="23" t="n">
        <v>74</v>
      </c>
      <c r="K27" s="24" t="n">
        <f aca="false">IF(OR(H27="",I27="",J27=""),"",IF(I27=H27,IF(IF(F27="Higher",J27&gt;=I27,J27&lt;=I27),1,0),MAX(0,MIN(1,(J27-H27)/(I27-H27)))))</f>
        <v>0.925</v>
      </c>
      <c r="L27" s="25" t="n">
        <f aca="false">IF(K27="","",ROUND(K27*100,0))</f>
        <v>93</v>
      </c>
      <c r="M27" s="21" t="str">
        <f aca="false">IF(L27="","Not measured",IF(L27&gt;=100,"Met",IF(L27&gt;=50,"Progressing","Off track")))</f>
        <v>Progressing</v>
      </c>
      <c r="N27" s="21" t="str">
        <f aca="false">IF(G27&lt;&gt;"Yes","",IF(J27="","Pending",IF(IF(F27="Higher",J27&gt;=I27,J27&lt;=I27),"Pass","Fail")))</f>
        <v/>
      </c>
      <c r="O27" s="26" t="s">
        <v>116</v>
      </c>
    </row>
    <row r="28" customFormat="false" ht="15" hidden="false" customHeight="false" outlineLevel="0" collapsed="false">
      <c r="A28" s="20" t="s">
        <v>20</v>
      </c>
      <c r="B28" s="21" t="s">
        <v>90</v>
      </c>
      <c r="C28" s="22" t="s">
        <v>91</v>
      </c>
      <c r="D28" s="21" t="s">
        <v>92</v>
      </c>
      <c r="E28" s="21" t="s">
        <v>69</v>
      </c>
      <c r="F28" s="21" t="s">
        <v>48</v>
      </c>
      <c r="G28" s="21"/>
      <c r="H28" s="23" t="n">
        <v>5.5</v>
      </c>
      <c r="I28" s="23" t="n">
        <v>8</v>
      </c>
      <c r="J28" s="23" t="n">
        <v>7.6</v>
      </c>
      <c r="K28" s="24" t="n">
        <f aca="false">IF(OR(H28="",I28="",J28=""),"",IF(I28=H28,IF(IF(F28="Higher",J28&gt;=I28,J28&lt;=I28),1,0),MAX(0,MIN(1,(J28-H28)/(I28-H28)))))</f>
        <v>0.84</v>
      </c>
      <c r="L28" s="25" t="n">
        <f aca="false">IF(K28="","",ROUND(K28*100,0))</f>
        <v>84</v>
      </c>
      <c r="M28" s="21" t="str">
        <f aca="false">IF(L28="","Not measured",IF(L28&gt;=100,"Met",IF(L28&gt;=50,"Progressing","Off track")))</f>
        <v>Progressing</v>
      </c>
      <c r="N28" s="21" t="str">
        <f aca="false">IF(G28&lt;&gt;"Yes","",IF(J28="","Pending",IF(IF(F28="Higher",J28&gt;=I28,J28&lt;=I28),"Pass","Fail")))</f>
        <v/>
      </c>
      <c r="O28" s="26" t="s">
        <v>116</v>
      </c>
    </row>
    <row r="29" customFormat="false" ht="15" hidden="false" customHeight="false" outlineLevel="0" collapsed="false">
      <c r="A29" s="20" t="s">
        <v>20</v>
      </c>
      <c r="B29" s="21" t="s">
        <v>93</v>
      </c>
      <c r="C29" s="22" t="s">
        <v>94</v>
      </c>
      <c r="D29" s="21" t="s">
        <v>95</v>
      </c>
      <c r="E29" s="21" t="s">
        <v>56</v>
      </c>
      <c r="F29" s="21" t="s">
        <v>48</v>
      </c>
      <c r="G29" s="21"/>
      <c r="H29" s="23" t="n">
        <v>0</v>
      </c>
      <c r="I29" s="23" t="n">
        <v>90</v>
      </c>
      <c r="J29" s="23" t="n">
        <v>88</v>
      </c>
      <c r="K29" s="24" t="n">
        <f aca="false">IF(OR(H29="",I29="",J29=""),"",IF(I29=H29,IF(IF(F29="Higher",J29&gt;=I29,J29&lt;=I29),1,0),MAX(0,MIN(1,(J29-H29)/(I29-H29)))))</f>
        <v>0.977777777777778</v>
      </c>
      <c r="L29" s="25" t="n">
        <f aca="false">IF(K29="","",ROUND(K29*100,0))</f>
        <v>98</v>
      </c>
      <c r="M29" s="21" t="str">
        <f aca="false">IF(L29="","Not measured",IF(L29&gt;=100,"Met",IF(L29&gt;=50,"Progressing","Off track")))</f>
        <v>Progressing</v>
      </c>
      <c r="N29" s="21" t="str">
        <f aca="false">IF(G29&lt;&gt;"Yes","",IF(J29="","Pending",IF(IF(F29="Higher",J29&gt;=I29,J29&lt;=I29),"Pass","Fail")))</f>
        <v/>
      </c>
      <c r="O29" s="26" t="s">
        <v>116</v>
      </c>
    </row>
    <row r="30" customFormat="false" ht="23.85" hidden="false" customHeight="false" outlineLevel="0" collapsed="false">
      <c r="A30" s="20" t="s">
        <v>22</v>
      </c>
      <c r="B30" s="21" t="s">
        <v>96</v>
      </c>
      <c r="C30" s="22" t="s">
        <v>97</v>
      </c>
      <c r="D30" s="21" t="s">
        <v>98</v>
      </c>
      <c r="E30" s="21" t="s">
        <v>99</v>
      </c>
      <c r="F30" s="21" t="s">
        <v>43</v>
      </c>
      <c r="G30" s="21"/>
      <c r="H30" s="23" t="n">
        <v>6.4</v>
      </c>
      <c r="I30" s="23" t="n">
        <v>4.2</v>
      </c>
      <c r="J30" s="23" t="n">
        <v>4.6</v>
      </c>
      <c r="K30" s="24" t="n">
        <f aca="false">IF(OR(H30="",I30="",J30=""),"",IF(I30=H30,IF(IF(F30="Higher",J30&gt;=I30,J30&lt;=I30),1,0),MAX(0,MIN(1,(J30-H30)/(I30-H30)))))</f>
        <v>0.818181818181819</v>
      </c>
      <c r="L30" s="25" t="n">
        <f aca="false">IF(K30="","",ROUND(K30*100,0))</f>
        <v>82</v>
      </c>
      <c r="M30" s="21" t="str">
        <f aca="false">IF(L30="","Not measured",IF(L30&gt;=100,"Met",IF(L30&gt;=50,"Progressing","Off track")))</f>
        <v>Progressing</v>
      </c>
      <c r="N30" s="21" t="str">
        <f aca="false">IF(G30&lt;&gt;"Yes","",IF(J30="","Pending",IF(IF(F30="Higher",J30&gt;=I30,J30&lt;=I30),"Pass","Fail")))</f>
        <v/>
      </c>
      <c r="O30" s="26" t="s">
        <v>116</v>
      </c>
    </row>
    <row r="31" customFormat="false" ht="15" hidden="false" customHeight="false" outlineLevel="0" collapsed="false">
      <c r="A31" s="20" t="s">
        <v>22</v>
      </c>
      <c r="B31" s="21" t="s">
        <v>100</v>
      </c>
      <c r="C31" s="22" t="s">
        <v>101</v>
      </c>
      <c r="D31" s="21" t="s">
        <v>102</v>
      </c>
      <c r="E31" s="21" t="s">
        <v>103</v>
      </c>
      <c r="F31" s="21" t="s">
        <v>48</v>
      </c>
      <c r="G31" s="21"/>
      <c r="H31" s="23" t="n">
        <v>0</v>
      </c>
      <c r="I31" s="23" t="n">
        <v>250</v>
      </c>
      <c r="J31" s="23" t="n">
        <v>210</v>
      </c>
      <c r="K31" s="24" t="n">
        <f aca="false">IF(OR(H31="",I31="",J31=""),"",IF(I31=H31,IF(IF(F31="Higher",J31&gt;=I31,J31&lt;=I31),1,0),MAX(0,MIN(1,(J31-H31)/(I31-H31)))))</f>
        <v>0.84</v>
      </c>
      <c r="L31" s="25" t="n">
        <f aca="false">IF(K31="","",ROUND(K31*100,0))</f>
        <v>84</v>
      </c>
      <c r="M31" s="21" t="str">
        <f aca="false">IF(L31="","Not measured",IF(L31&gt;=100,"Met",IF(L31&gt;=50,"Progressing","Off track")))</f>
        <v>Progressing</v>
      </c>
      <c r="N31" s="21" t="str">
        <f aca="false">IF(G31&lt;&gt;"Yes","",IF(J31="","Pending",IF(IF(F31="Higher",J31&gt;=I31,J31&lt;=I31),"Pass","Fail")))</f>
        <v/>
      </c>
      <c r="O31" s="26" t="s">
        <v>116</v>
      </c>
    </row>
    <row r="32" customFormat="false" ht="15" hidden="false" customHeight="false" outlineLevel="0" collapsed="false">
      <c r="A32" s="20" t="s">
        <v>22</v>
      </c>
      <c r="B32" s="21" t="s">
        <v>104</v>
      </c>
      <c r="C32" s="22" t="s">
        <v>105</v>
      </c>
      <c r="D32" s="21" t="s">
        <v>106</v>
      </c>
      <c r="E32" s="21" t="s">
        <v>107</v>
      </c>
      <c r="F32" s="21" t="s">
        <v>43</v>
      </c>
      <c r="G32" s="21"/>
      <c r="H32" s="23" t="n">
        <v>24</v>
      </c>
      <c r="I32" s="23" t="n">
        <v>9</v>
      </c>
      <c r="J32" s="23" t="n">
        <v>11</v>
      </c>
      <c r="K32" s="24" t="n">
        <f aca="false">IF(OR(H32="",I32="",J32=""),"",IF(I32=H32,IF(IF(F32="Higher",J32&gt;=I32,J32&lt;=I32),1,0),MAX(0,MIN(1,(J32-H32)/(I32-H32)))))</f>
        <v>0.866666666666667</v>
      </c>
      <c r="L32" s="25" t="n">
        <f aca="false">IF(K32="","",ROUND(K32*100,0))</f>
        <v>87</v>
      </c>
      <c r="M32" s="21" t="str">
        <f aca="false">IF(L32="","Not measured",IF(L32&gt;=100,"Met",IF(L32&gt;=50,"Progressing","Off track")))</f>
        <v>Progressing</v>
      </c>
      <c r="N32" s="21" t="str">
        <f aca="false">IF(G32&lt;&gt;"Yes","",IF(J32="","Pending",IF(IF(F32="Higher",J32&gt;=I32,J32&lt;=I32),"Pass","Fail")))</f>
        <v/>
      </c>
      <c r="O32" s="26" t="s">
        <v>116</v>
      </c>
    </row>
  </sheetData>
  <mergeCells count="13">
    <mergeCell ref="C4:D4"/>
    <mergeCell ref="C5:D5"/>
    <mergeCell ref="F5:G5"/>
    <mergeCell ref="C6:D6"/>
    <mergeCell ref="F6:G6"/>
    <mergeCell ref="C7:D7"/>
    <mergeCell ref="F7:G7"/>
    <mergeCell ref="C8:D8"/>
    <mergeCell ref="F8:G8"/>
    <mergeCell ref="M8:O9"/>
    <mergeCell ref="C9:D9"/>
    <mergeCell ref="F9:G9"/>
    <mergeCell ref="C10:D10"/>
  </mergeCells>
  <conditionalFormatting sqref="M14:M32">
    <cfRule type="cellIs" priority="2" operator="equal" aboveAverage="0" equalAverage="0" bottom="0" percent="0" rank="0" text="" dxfId="0">
      <formula>"Met"</formula>
    </cfRule>
    <cfRule type="cellIs" priority="3" operator="equal" aboveAverage="0" equalAverage="0" bottom="0" percent="0" rank="0" text="" dxfId="1">
      <formula>"Progressing"</formula>
    </cfRule>
    <cfRule type="cellIs" priority="4" operator="equal" aboveAverage="0" equalAverage="0" bottom="0" percent="0" rank="0" text="" dxfId="2">
      <formula>"Off track"</formula>
    </cfRule>
  </conditionalFormatting>
  <conditionalFormatting sqref="N14:N32">
    <cfRule type="cellIs" priority="5" operator="equal" aboveAverage="0" equalAverage="0" bottom="0" percent="0" rank="0" text="" dxfId="0">
      <formula>"Pass"</formula>
    </cfRule>
    <cfRule type="cellIs" priority="6" operator="equal" aboveAverage="0" equalAverage="0" bottom="0" percent="0" rank="0" text="" dxfId="2">
      <formula>"Fail"</formula>
    </cfRule>
    <cfRule type="cellIs" priority="7" operator="equal" aboveAverage="0" equalAverage="0" bottom="0" percent="0" rank="0" text="" dxfId="1">
      <formula>"Pending"</formula>
    </cfRule>
  </conditionalFormatting>
  <conditionalFormatting sqref="M8:O9">
    <cfRule type="expression" priority="8" aboveAverage="0" equalAverage="0" bottom="0" percent="0" rank="0" text="" dxfId="3">
      <formula>LEFT($M$8,2)="GO"</formula>
    </cfRule>
    <cfRule type="expression" priority="9" aboveAverage="0" equalAverage="0" bottom="0" percent="0" rank="0" text="" dxfId="4">
      <formula>LEFT($M$8,4)="STOP"</formula>
    </cfRule>
    <cfRule type="expression" priority="10" aboveAverage="0" equalAverage="0" bottom="0" percent="0" rank="0" text="" dxfId="5">
      <formula>OR(LEFT($M$8,6)="EXTEND",LEFT($M$8,10)="INCOMPLETE")</formula>
    </cfRule>
  </conditionalFormatting>
  <dataValidations count="1">
    <dataValidation allowBlank="true" errorStyle="stop" operator="between" showDropDown="false" showErrorMessage="false" showInputMessage="false" sqref="C6" type="list">
      <formula1>Products!$A$2:$A$22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00"/>
  </cols>
  <sheetData>
    <row r="1" customFormat="false" ht="22.05" hidden="false" customHeight="false" outlineLevel="0" collapsed="false">
      <c r="A1" s="1" t="s">
        <v>117</v>
      </c>
    </row>
    <row r="2" customFormat="false" ht="15" hidden="false" customHeight="false" outlineLevel="0" collapsed="false">
      <c r="A2" s="4"/>
    </row>
    <row r="3" customFormat="false" ht="23.85" hidden="false" customHeight="false" outlineLevel="0" collapsed="false">
      <c r="A3" s="4" t="s">
        <v>118</v>
      </c>
      <c r="B3" s="28" t="s">
        <v>119</v>
      </c>
    </row>
    <row r="4" customFormat="false" ht="23.85" hidden="false" customHeight="false" outlineLevel="0" collapsed="false">
      <c r="A4" s="4" t="s">
        <v>120</v>
      </c>
      <c r="B4" s="28" t="s">
        <v>121</v>
      </c>
    </row>
    <row r="5" customFormat="false" ht="23.85" hidden="false" customHeight="false" outlineLevel="0" collapsed="false">
      <c r="A5" s="4" t="s">
        <v>122</v>
      </c>
      <c r="B5" s="28" t="s">
        <v>123</v>
      </c>
    </row>
    <row r="6" customFormat="false" ht="23.85" hidden="false" customHeight="false" outlineLevel="0" collapsed="false">
      <c r="A6" s="4" t="s">
        <v>124</v>
      </c>
      <c r="B6" s="28" t="s">
        <v>125</v>
      </c>
    </row>
    <row r="7" customFormat="false" ht="23.85" hidden="false" customHeight="false" outlineLevel="0" collapsed="false">
      <c r="A7" s="4" t="s">
        <v>126</v>
      </c>
      <c r="B7" s="28" t="s">
        <v>127</v>
      </c>
    </row>
    <row r="8" customFormat="false" ht="23.85" hidden="false" customHeight="false" outlineLevel="0" collapsed="false">
      <c r="A8" s="4" t="s">
        <v>128</v>
      </c>
      <c r="B8" s="28" t="s">
        <v>129</v>
      </c>
    </row>
    <row r="9" customFormat="false" ht="15" hidden="false" customHeight="false" outlineLevel="0" collapsed="false">
      <c r="A9" s="4"/>
    </row>
    <row r="10" customFormat="false" ht="15" hidden="false" customHeight="false" outlineLevel="0" collapsed="false">
      <c r="A10" s="4" t="s">
        <v>130</v>
      </c>
    </row>
    <row r="11" customFormat="false" ht="15" hidden="false" customHeight="false" outlineLevel="0" collapsed="false">
      <c r="A11" s="4" t="s">
        <v>131</v>
      </c>
      <c r="B11" s="28" t="s">
        <v>132</v>
      </c>
    </row>
    <row r="12" customFormat="false" ht="15" hidden="false" customHeight="false" outlineLevel="0" collapsed="false">
      <c r="A12" s="4" t="s">
        <v>133</v>
      </c>
      <c r="B12" s="28" t="s">
        <v>134</v>
      </c>
    </row>
    <row r="13" customFormat="false" ht="15" hidden="false" customHeight="false" outlineLevel="0" collapsed="false">
      <c r="A13" s="4" t="s">
        <v>135</v>
      </c>
      <c r="B13" s="28" t="s">
        <v>136</v>
      </c>
    </row>
    <row r="14" customFormat="false" ht="15" hidden="false" customHeight="false" outlineLevel="0" collapsed="false">
      <c r="A14" s="4" t="s">
        <v>137</v>
      </c>
      <c r="B14" s="28" t="s">
        <v>138</v>
      </c>
    </row>
    <row r="15" customFormat="false" ht="15" hidden="false" customHeight="false" outlineLevel="0" collapsed="false">
      <c r="A15" s="4"/>
    </row>
    <row r="16" customFormat="false" ht="23.85" hidden="false" customHeight="false" outlineLevel="0" collapsed="false">
      <c r="A16" s="4" t="s">
        <v>139</v>
      </c>
      <c r="B16" s="28" t="s">
        <v>140</v>
      </c>
    </row>
    <row r="17" customFormat="false" ht="15" hidden="false" customHeight="false" outlineLevel="0" collapsed="false">
      <c r="A17" s="4" t="s">
        <v>141</v>
      </c>
      <c r="B17" s="28" t="s">
        <v>142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22"/>
    <col collapsed="false" customWidth="true" hidden="false" outlineLevel="0" max="6" min="3" style="0" width="34"/>
  </cols>
  <sheetData>
    <row r="1" customFormat="false" ht="15" hidden="false" customHeight="false" outlineLevel="0" collapsed="false">
      <c r="A1" s="29" t="s">
        <v>143</v>
      </c>
      <c r="B1" s="29" t="s">
        <v>144</v>
      </c>
      <c r="C1" s="29" t="s">
        <v>145</v>
      </c>
      <c r="D1" s="29" t="s">
        <v>146</v>
      </c>
      <c r="E1" s="29" t="s">
        <v>147</v>
      </c>
      <c r="F1" s="29" t="s">
        <v>148</v>
      </c>
    </row>
    <row r="2" customFormat="false" ht="15" hidden="false" customHeight="false" outlineLevel="0" collapsed="false">
      <c r="A2" s="9" t="s">
        <v>112</v>
      </c>
      <c r="B2" s="30" t="s">
        <v>149</v>
      </c>
      <c r="C2" s="30" t="s">
        <v>150</v>
      </c>
      <c r="D2" s="30" t="s">
        <v>58</v>
      </c>
      <c r="E2" s="30" t="s">
        <v>61</v>
      </c>
      <c r="F2" s="30" t="s">
        <v>151</v>
      </c>
    </row>
    <row r="3" customFormat="false" ht="15" hidden="false" customHeight="false" outlineLevel="0" collapsed="false">
      <c r="A3" s="9" t="s">
        <v>152</v>
      </c>
      <c r="B3" s="30" t="s">
        <v>149</v>
      </c>
      <c r="C3" s="30" t="s">
        <v>153</v>
      </c>
      <c r="D3" s="30" t="s">
        <v>154</v>
      </c>
      <c r="E3" s="30" t="s">
        <v>155</v>
      </c>
      <c r="F3" s="30" t="s">
        <v>156</v>
      </c>
    </row>
    <row r="4" customFormat="false" ht="15" hidden="false" customHeight="false" outlineLevel="0" collapsed="false">
      <c r="A4" s="9" t="s">
        <v>157</v>
      </c>
      <c r="B4" s="30" t="s">
        <v>149</v>
      </c>
      <c r="C4" s="30" t="s">
        <v>158</v>
      </c>
      <c r="D4" s="30" t="s">
        <v>159</v>
      </c>
      <c r="E4" s="30" t="s">
        <v>160</v>
      </c>
      <c r="F4" s="30" t="s">
        <v>161</v>
      </c>
    </row>
    <row r="5" customFormat="false" ht="15" hidden="false" customHeight="false" outlineLevel="0" collapsed="false">
      <c r="A5" s="9" t="s">
        <v>162</v>
      </c>
      <c r="B5" s="30" t="s">
        <v>149</v>
      </c>
      <c r="C5" s="30" t="s">
        <v>163</v>
      </c>
      <c r="D5" s="30" t="s">
        <v>164</v>
      </c>
      <c r="E5" s="30" t="s">
        <v>165</v>
      </c>
      <c r="F5" s="30" t="s">
        <v>166</v>
      </c>
    </row>
    <row r="6" customFormat="false" ht="15" hidden="false" customHeight="false" outlineLevel="0" collapsed="false">
      <c r="A6" s="9" t="s">
        <v>167</v>
      </c>
      <c r="B6" s="30" t="s">
        <v>149</v>
      </c>
      <c r="C6" s="30" t="s">
        <v>168</v>
      </c>
      <c r="D6" s="30" t="s">
        <v>169</v>
      </c>
      <c r="E6" s="30" t="s">
        <v>170</v>
      </c>
      <c r="F6" s="30" t="s">
        <v>171</v>
      </c>
    </row>
    <row r="7" customFormat="false" ht="15" hidden="false" customHeight="false" outlineLevel="0" collapsed="false">
      <c r="A7" s="9" t="s">
        <v>172</v>
      </c>
      <c r="B7" s="30" t="s">
        <v>149</v>
      </c>
      <c r="C7" s="30" t="s">
        <v>173</v>
      </c>
      <c r="D7" s="30" t="s">
        <v>174</v>
      </c>
      <c r="E7" s="30" t="s">
        <v>156</v>
      </c>
      <c r="F7" s="30" t="s">
        <v>175</v>
      </c>
    </row>
    <row r="8" customFormat="false" ht="15" hidden="false" customHeight="false" outlineLevel="0" collapsed="false">
      <c r="A8" s="9" t="s">
        <v>176</v>
      </c>
      <c r="B8" s="30" t="s">
        <v>177</v>
      </c>
      <c r="C8" s="30" t="s">
        <v>178</v>
      </c>
      <c r="D8" s="30" t="s">
        <v>179</v>
      </c>
      <c r="E8" s="30" t="s">
        <v>180</v>
      </c>
      <c r="F8" s="30" t="s">
        <v>181</v>
      </c>
    </row>
    <row r="9" customFormat="false" ht="15" hidden="false" customHeight="false" outlineLevel="0" collapsed="false">
      <c r="A9" s="9" t="s">
        <v>182</v>
      </c>
      <c r="B9" s="30" t="s">
        <v>177</v>
      </c>
      <c r="C9" s="30" t="s">
        <v>183</v>
      </c>
      <c r="D9" s="30" t="s">
        <v>184</v>
      </c>
      <c r="E9" s="30" t="s">
        <v>185</v>
      </c>
      <c r="F9" s="30" t="s">
        <v>186</v>
      </c>
    </row>
    <row r="10" customFormat="false" ht="15" hidden="false" customHeight="false" outlineLevel="0" collapsed="false">
      <c r="A10" s="9" t="s">
        <v>187</v>
      </c>
      <c r="B10" s="30" t="s">
        <v>177</v>
      </c>
      <c r="C10" s="30" t="s">
        <v>188</v>
      </c>
      <c r="D10" s="30" t="s">
        <v>189</v>
      </c>
      <c r="E10" s="30" t="s">
        <v>190</v>
      </c>
      <c r="F10" s="30" t="s">
        <v>191</v>
      </c>
    </row>
    <row r="11" customFormat="false" ht="15" hidden="false" customHeight="false" outlineLevel="0" collapsed="false">
      <c r="A11" s="9" t="s">
        <v>192</v>
      </c>
      <c r="B11" s="30" t="s">
        <v>177</v>
      </c>
      <c r="C11" s="30" t="s">
        <v>193</v>
      </c>
      <c r="D11" s="30" t="s">
        <v>194</v>
      </c>
      <c r="E11" s="30" t="s">
        <v>195</v>
      </c>
      <c r="F11" s="30" t="s">
        <v>196</v>
      </c>
    </row>
    <row r="12" customFormat="false" ht="15" hidden="false" customHeight="false" outlineLevel="0" collapsed="false">
      <c r="A12" s="9" t="s">
        <v>197</v>
      </c>
      <c r="B12" s="30" t="s">
        <v>177</v>
      </c>
      <c r="C12" s="30" t="s">
        <v>198</v>
      </c>
      <c r="D12" s="30" t="s">
        <v>199</v>
      </c>
      <c r="E12" s="30" t="s">
        <v>200</v>
      </c>
      <c r="F12" s="30" t="s">
        <v>201</v>
      </c>
    </row>
    <row r="13" customFormat="false" ht="15" hidden="false" customHeight="false" outlineLevel="0" collapsed="false">
      <c r="A13" s="9" t="s">
        <v>202</v>
      </c>
      <c r="B13" s="30" t="s">
        <v>177</v>
      </c>
      <c r="C13" s="30" t="s">
        <v>203</v>
      </c>
      <c r="D13" s="30" t="s">
        <v>204</v>
      </c>
      <c r="E13" s="30" t="s">
        <v>205</v>
      </c>
      <c r="F13" s="30" t="s">
        <v>206</v>
      </c>
    </row>
    <row r="14" customFormat="false" ht="15" hidden="false" customHeight="false" outlineLevel="0" collapsed="false">
      <c r="A14" s="9" t="s">
        <v>207</v>
      </c>
      <c r="B14" s="30" t="s">
        <v>177</v>
      </c>
      <c r="C14" s="30" t="s">
        <v>208</v>
      </c>
      <c r="D14" s="30" t="s">
        <v>209</v>
      </c>
      <c r="E14" s="30" t="s">
        <v>210</v>
      </c>
      <c r="F14" s="30" t="s">
        <v>211</v>
      </c>
    </row>
    <row r="15" customFormat="false" ht="15" hidden="false" customHeight="false" outlineLevel="0" collapsed="false">
      <c r="A15" s="9" t="s">
        <v>212</v>
      </c>
      <c r="B15" s="30" t="s">
        <v>177</v>
      </c>
      <c r="C15" s="30" t="s">
        <v>213</v>
      </c>
      <c r="D15" s="30" t="s">
        <v>214</v>
      </c>
      <c r="E15" s="30" t="s">
        <v>215</v>
      </c>
      <c r="F15" s="30" t="s">
        <v>216</v>
      </c>
    </row>
    <row r="16" customFormat="false" ht="15" hidden="false" customHeight="false" outlineLevel="0" collapsed="false">
      <c r="A16" s="9" t="s">
        <v>217</v>
      </c>
      <c r="B16" s="30" t="s">
        <v>177</v>
      </c>
      <c r="C16" s="30" t="s">
        <v>218</v>
      </c>
      <c r="D16" s="30" t="s">
        <v>219</v>
      </c>
      <c r="E16" s="30" t="s">
        <v>220</v>
      </c>
      <c r="F16" s="30" t="s">
        <v>221</v>
      </c>
    </row>
    <row r="17" customFormat="false" ht="15" hidden="false" customHeight="false" outlineLevel="0" collapsed="false">
      <c r="A17" s="9" t="s">
        <v>222</v>
      </c>
      <c r="B17" s="30" t="s">
        <v>223</v>
      </c>
      <c r="C17" s="30" t="s">
        <v>224</v>
      </c>
      <c r="D17" s="30" t="s">
        <v>225</v>
      </c>
      <c r="E17" s="30" t="s">
        <v>226</v>
      </c>
      <c r="F17" s="30" t="s">
        <v>227</v>
      </c>
    </row>
    <row r="18" customFormat="false" ht="15" hidden="false" customHeight="false" outlineLevel="0" collapsed="false">
      <c r="A18" s="9" t="s">
        <v>228</v>
      </c>
      <c r="B18" s="30" t="s">
        <v>223</v>
      </c>
      <c r="C18" s="30" t="s">
        <v>229</v>
      </c>
      <c r="D18" s="30" t="s">
        <v>230</v>
      </c>
      <c r="E18" s="30" t="s">
        <v>231</v>
      </c>
      <c r="F18" s="30" t="s">
        <v>232</v>
      </c>
    </row>
    <row r="19" customFormat="false" ht="15" hidden="false" customHeight="false" outlineLevel="0" collapsed="false">
      <c r="A19" s="9" t="s">
        <v>233</v>
      </c>
      <c r="B19" s="30" t="s">
        <v>223</v>
      </c>
      <c r="C19" s="30" t="s">
        <v>234</v>
      </c>
      <c r="D19" s="30" t="s">
        <v>235</v>
      </c>
      <c r="E19" s="30" t="s">
        <v>236</v>
      </c>
      <c r="F19" s="30" t="s">
        <v>237</v>
      </c>
    </row>
    <row r="20" customFormat="false" ht="15" hidden="false" customHeight="false" outlineLevel="0" collapsed="false">
      <c r="A20" s="9" t="s">
        <v>238</v>
      </c>
      <c r="B20" s="30" t="s">
        <v>223</v>
      </c>
      <c r="C20" s="30" t="s">
        <v>239</v>
      </c>
      <c r="D20" s="30" t="s">
        <v>240</v>
      </c>
      <c r="E20" s="30" t="s">
        <v>241</v>
      </c>
      <c r="F20" s="30" t="s">
        <v>242</v>
      </c>
    </row>
    <row r="21" customFormat="false" ht="15" hidden="false" customHeight="false" outlineLevel="0" collapsed="false">
      <c r="A21" s="9" t="s">
        <v>243</v>
      </c>
      <c r="B21" s="30" t="s">
        <v>244</v>
      </c>
      <c r="C21" s="30" t="s">
        <v>245</v>
      </c>
      <c r="D21" s="30" t="s">
        <v>246</v>
      </c>
      <c r="E21" s="30" t="s">
        <v>247</v>
      </c>
      <c r="F21" s="30" t="s">
        <v>248</v>
      </c>
    </row>
    <row r="22" customFormat="false" ht="15" hidden="false" customHeight="false" outlineLevel="0" collapsed="false">
      <c r="A22" s="9" t="s">
        <v>249</v>
      </c>
      <c r="B22" s="30" t="s">
        <v>250</v>
      </c>
      <c r="C22" s="30" t="s">
        <v>251</v>
      </c>
      <c r="D22" s="30" t="s">
        <v>252</v>
      </c>
      <c r="E22" s="30" t="s">
        <v>253</v>
      </c>
      <c r="F22" s="30" t="s">
        <v>254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2026-10-31T08:15:03Z</dcterms:created>
  <dc:creator>openpyxl</dc:creator>
  <dc:description/>
  <dc:language>en-US</dc:language>
  <cp:lastModifiedBy/>
  <dcterms:modified xsi:type="dcterms:W3CDTF">2026-10-31T08:15:03Z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